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78" i="1"/>
  <c r="AN78" i="1" s="1"/>
  <c r="AE78" i="1"/>
  <c r="H78" i="1" s="1"/>
  <c r="AA78" i="1"/>
  <c r="Z78" i="1"/>
  <c r="O78" i="1"/>
  <c r="L78" i="1"/>
  <c r="J78" i="1"/>
  <c r="AB78" i="1" s="1"/>
  <c r="AF77" i="1"/>
  <c r="AN77" i="1" s="1"/>
  <c r="AE77" i="1"/>
  <c r="AM77" i="1" s="1"/>
  <c r="AA77" i="1"/>
  <c r="Z77" i="1"/>
  <c r="O77" i="1"/>
  <c r="L77" i="1"/>
  <c r="J77" i="1"/>
  <c r="AB77" i="1" s="1"/>
  <c r="H77" i="1"/>
  <c r="I77" i="1" s="1"/>
  <c r="AF76" i="1"/>
  <c r="AN76" i="1" s="1"/>
  <c r="AE76" i="1"/>
  <c r="H76" i="1" s="1"/>
  <c r="I76" i="1" s="1"/>
  <c r="AB76" i="1"/>
  <c r="AA76" i="1"/>
  <c r="Z76" i="1"/>
  <c r="O76" i="1"/>
  <c r="L76" i="1"/>
  <c r="J76" i="1"/>
  <c r="AF74" i="1"/>
  <c r="AN74" i="1" s="1"/>
  <c r="AE74" i="1"/>
  <c r="AM74" i="1" s="1"/>
  <c r="AA74" i="1"/>
  <c r="Z74" i="1"/>
  <c r="O74" i="1"/>
  <c r="L74" i="1"/>
  <c r="J74" i="1"/>
  <c r="AB74" i="1" s="1"/>
  <c r="H74" i="1"/>
  <c r="I74" i="1" s="1"/>
  <c r="AF72" i="1"/>
  <c r="AN72" i="1" s="1"/>
  <c r="AE72" i="1"/>
  <c r="H72" i="1" s="1"/>
  <c r="AA72" i="1"/>
  <c r="Z72" i="1"/>
  <c r="O72" i="1"/>
  <c r="L72" i="1"/>
  <c r="J72" i="1"/>
  <c r="AB72" i="1" s="1"/>
  <c r="AF70" i="1"/>
  <c r="AN70" i="1" s="1"/>
  <c r="AE70" i="1"/>
  <c r="H70" i="1" s="1"/>
  <c r="AA70" i="1"/>
  <c r="Z70" i="1"/>
  <c r="O70" i="1"/>
  <c r="L70" i="1"/>
  <c r="J70" i="1"/>
  <c r="AB70" i="1" s="1"/>
  <c r="AF68" i="1"/>
  <c r="AN68" i="1" s="1"/>
  <c r="AE68" i="1"/>
  <c r="H68" i="1" s="1"/>
  <c r="AA68" i="1"/>
  <c r="Z68" i="1"/>
  <c r="O68" i="1"/>
  <c r="L68" i="1"/>
  <c r="J68" i="1"/>
  <c r="AB68" i="1" s="1"/>
  <c r="AF67" i="1"/>
  <c r="AN67" i="1" s="1"/>
  <c r="AE67" i="1"/>
  <c r="H67" i="1" s="1"/>
  <c r="AA67" i="1"/>
  <c r="Z67" i="1"/>
  <c r="O67" i="1"/>
  <c r="L67" i="1"/>
  <c r="J67" i="1"/>
  <c r="AB67" i="1" s="1"/>
  <c r="AF66" i="1"/>
  <c r="AN66" i="1" s="1"/>
  <c r="AE66" i="1"/>
  <c r="H66" i="1" s="1"/>
  <c r="AA66" i="1"/>
  <c r="Z66" i="1"/>
  <c r="O66" i="1"/>
  <c r="L66" i="1"/>
  <c r="J66" i="1"/>
  <c r="AB66" i="1" s="1"/>
  <c r="AF65" i="1"/>
  <c r="AN65" i="1" s="1"/>
  <c r="AE65" i="1"/>
  <c r="AM65" i="1" s="1"/>
  <c r="AA65" i="1"/>
  <c r="Z65" i="1"/>
  <c r="O65" i="1"/>
  <c r="L65" i="1"/>
  <c r="J65" i="1"/>
  <c r="AB65" i="1" s="1"/>
  <c r="AF63" i="1"/>
  <c r="AN63" i="1" s="1"/>
  <c r="AE63" i="1"/>
  <c r="H63" i="1" s="1"/>
  <c r="AA63" i="1"/>
  <c r="Z63" i="1"/>
  <c r="O63" i="1"/>
  <c r="L63" i="1"/>
  <c r="J63" i="1"/>
  <c r="AB63" i="1" s="1"/>
  <c r="AF60" i="1"/>
  <c r="AN60" i="1" s="1"/>
  <c r="AE60" i="1"/>
  <c r="AM60" i="1" s="1"/>
  <c r="AA60" i="1"/>
  <c r="Z60" i="1"/>
  <c r="O60" i="1"/>
  <c r="L60" i="1"/>
  <c r="L56" i="1" s="1"/>
  <c r="J60" i="1"/>
  <c r="AB60" i="1" s="1"/>
  <c r="H60" i="1"/>
  <c r="I60" i="1" s="1"/>
  <c r="AF57" i="1"/>
  <c r="AN57" i="1" s="1"/>
  <c r="AE57" i="1"/>
  <c r="H57" i="1" s="1"/>
  <c r="AA57" i="1"/>
  <c r="Z57" i="1"/>
  <c r="O57" i="1"/>
  <c r="L57" i="1"/>
  <c r="J57" i="1"/>
  <c r="AB57" i="1" s="1"/>
  <c r="W56" i="1"/>
  <c r="V56" i="1"/>
  <c r="U56" i="1"/>
  <c r="T56" i="1"/>
  <c r="S56" i="1"/>
  <c r="R56" i="1"/>
  <c r="AF54" i="1"/>
  <c r="AN54" i="1" s="1"/>
  <c r="AE54" i="1"/>
  <c r="AM54" i="1" s="1"/>
  <c r="AA54" i="1"/>
  <c r="Z54" i="1"/>
  <c r="O54" i="1"/>
  <c r="L54" i="1"/>
  <c r="J54" i="1"/>
  <c r="AB54" i="1" s="1"/>
  <c r="H54" i="1"/>
  <c r="AF52" i="1"/>
  <c r="AN52" i="1" s="1"/>
  <c r="AE52" i="1"/>
  <c r="AM52" i="1" s="1"/>
  <c r="AA52" i="1"/>
  <c r="Z52" i="1"/>
  <c r="O52" i="1"/>
  <c r="L52" i="1"/>
  <c r="J52" i="1"/>
  <c r="AB52" i="1" s="1"/>
  <c r="AF51" i="1"/>
  <c r="AN51" i="1" s="1"/>
  <c r="AE51" i="1"/>
  <c r="AM51" i="1" s="1"/>
  <c r="AA51" i="1"/>
  <c r="Z51" i="1"/>
  <c r="O51" i="1"/>
  <c r="L51" i="1"/>
  <c r="J51" i="1"/>
  <c r="AB51" i="1" s="1"/>
  <c r="AF50" i="1"/>
  <c r="AN50" i="1" s="1"/>
  <c r="AE50" i="1"/>
  <c r="AM50" i="1" s="1"/>
  <c r="AA50" i="1"/>
  <c r="Z50" i="1"/>
  <c r="O50" i="1"/>
  <c r="L50" i="1"/>
  <c r="J50" i="1"/>
  <c r="AB50" i="1" s="1"/>
  <c r="H50" i="1"/>
  <c r="AF49" i="1"/>
  <c r="AN49" i="1" s="1"/>
  <c r="AE49" i="1"/>
  <c r="H49" i="1" s="1"/>
  <c r="AA49" i="1"/>
  <c r="Z49" i="1"/>
  <c r="O49" i="1"/>
  <c r="L49" i="1"/>
  <c r="J49" i="1"/>
  <c r="AB49" i="1" s="1"/>
  <c r="AF47" i="1"/>
  <c r="AN47" i="1" s="1"/>
  <c r="AE47" i="1"/>
  <c r="AM47" i="1" s="1"/>
  <c r="AA47" i="1"/>
  <c r="Z47" i="1"/>
  <c r="O47" i="1"/>
  <c r="L47" i="1"/>
  <c r="J47" i="1"/>
  <c r="AB47" i="1" s="1"/>
  <c r="AF46" i="1"/>
  <c r="AN46" i="1" s="1"/>
  <c r="AE46" i="1"/>
  <c r="H46" i="1" s="1"/>
  <c r="AA46" i="1"/>
  <c r="Z46" i="1"/>
  <c r="O46" i="1"/>
  <c r="L46" i="1"/>
  <c r="J46" i="1"/>
  <c r="AB46" i="1" s="1"/>
  <c r="AF44" i="1"/>
  <c r="AN44" i="1" s="1"/>
  <c r="AE44" i="1"/>
  <c r="AM44" i="1" s="1"/>
  <c r="AA44" i="1"/>
  <c r="Z44" i="1"/>
  <c r="O44" i="1"/>
  <c r="L44" i="1"/>
  <c r="L43" i="1" s="1"/>
  <c r="J44" i="1"/>
  <c r="AB44" i="1" s="1"/>
  <c r="X43" i="1"/>
  <c r="W43" i="1"/>
  <c r="V43" i="1"/>
  <c r="U43" i="1"/>
  <c r="T43" i="1"/>
  <c r="S43" i="1"/>
  <c r="R43" i="1"/>
  <c r="AF42" i="1"/>
  <c r="AN42" i="1" s="1"/>
  <c r="AE42" i="1"/>
  <c r="H42" i="1" s="1"/>
  <c r="AA42" i="1"/>
  <c r="AJ41" i="1" s="1"/>
  <c r="Z42" i="1"/>
  <c r="AI41" i="1" s="1"/>
  <c r="O42" i="1"/>
  <c r="P41" i="1" s="1"/>
  <c r="L42" i="1"/>
  <c r="L41" i="1" s="1"/>
  <c r="J42" i="1"/>
  <c r="AB42" i="1" s="1"/>
  <c r="AK41" i="1" s="1"/>
  <c r="X41" i="1"/>
  <c r="W41" i="1"/>
  <c r="V41" i="1"/>
  <c r="U41" i="1"/>
  <c r="T41" i="1"/>
  <c r="S41" i="1"/>
  <c r="R41" i="1"/>
  <c r="AF40" i="1"/>
  <c r="AN40" i="1" s="1"/>
  <c r="AE40" i="1"/>
  <c r="H40" i="1" s="1"/>
  <c r="H39" i="1" s="1"/>
  <c r="AA40" i="1"/>
  <c r="AJ39" i="1" s="1"/>
  <c r="Z40" i="1"/>
  <c r="AI39" i="1" s="1"/>
  <c r="O40" i="1"/>
  <c r="P39" i="1" s="1"/>
  <c r="L40" i="1"/>
  <c r="J40" i="1"/>
  <c r="X39" i="1"/>
  <c r="W39" i="1"/>
  <c r="V39" i="1"/>
  <c r="U39" i="1"/>
  <c r="T39" i="1"/>
  <c r="S39" i="1"/>
  <c r="R39" i="1"/>
  <c r="L39" i="1"/>
  <c r="AF37" i="1"/>
  <c r="AN37" i="1" s="1"/>
  <c r="AE37" i="1"/>
  <c r="H37" i="1" s="1"/>
  <c r="AA37" i="1"/>
  <c r="Z37" i="1"/>
  <c r="L37" i="1"/>
  <c r="J37" i="1"/>
  <c r="AB37" i="1" s="1"/>
  <c r="AK36" i="1" s="1"/>
  <c r="AJ36" i="1"/>
  <c r="AI36" i="1"/>
  <c r="X36" i="1"/>
  <c r="W36" i="1"/>
  <c r="V36" i="1"/>
  <c r="U36" i="1"/>
  <c r="T36" i="1"/>
  <c r="S36" i="1"/>
  <c r="R36" i="1"/>
  <c r="L36" i="1"/>
  <c r="AF34" i="1"/>
  <c r="AN34" i="1" s="1"/>
  <c r="AE34" i="1"/>
  <c r="AM34" i="1" s="1"/>
  <c r="AA34" i="1"/>
  <c r="AJ33" i="1" s="1"/>
  <c r="Z34" i="1"/>
  <c r="O34" i="1"/>
  <c r="L34" i="1"/>
  <c r="J34" i="1"/>
  <c r="AB34" i="1" s="1"/>
  <c r="AK33" i="1" s="1"/>
  <c r="AI33" i="1"/>
  <c r="X33" i="1"/>
  <c r="W33" i="1"/>
  <c r="V33" i="1"/>
  <c r="U33" i="1"/>
  <c r="T33" i="1"/>
  <c r="P33" i="1"/>
  <c r="L33" i="1"/>
  <c r="AF31" i="1"/>
  <c r="AN31" i="1" s="1"/>
  <c r="AE31" i="1"/>
  <c r="AM31" i="1" s="1"/>
  <c r="AA31" i="1"/>
  <c r="Z31" i="1"/>
  <c r="O31" i="1"/>
  <c r="L31" i="1"/>
  <c r="J31" i="1"/>
  <c r="AB31" i="1" s="1"/>
  <c r="AF29" i="1"/>
  <c r="AN29" i="1" s="1"/>
  <c r="AE29" i="1"/>
  <c r="H29" i="1" s="1"/>
  <c r="AA29" i="1"/>
  <c r="Z29" i="1"/>
  <c r="O29" i="1"/>
  <c r="L29" i="1"/>
  <c r="J29" i="1"/>
  <c r="AB29" i="1" s="1"/>
  <c r="AF27" i="1"/>
  <c r="AN27" i="1" s="1"/>
  <c r="AE27" i="1"/>
  <c r="AM27" i="1" s="1"/>
  <c r="AA27" i="1"/>
  <c r="Z27" i="1"/>
  <c r="O27" i="1"/>
  <c r="L27" i="1"/>
  <c r="J27" i="1"/>
  <c r="AB27" i="1" s="1"/>
  <c r="H27" i="1"/>
  <c r="I27" i="1" s="1"/>
  <c r="AF25" i="1"/>
  <c r="AN25" i="1" s="1"/>
  <c r="AE25" i="1"/>
  <c r="H25" i="1" s="1"/>
  <c r="AA25" i="1"/>
  <c r="Z25" i="1"/>
  <c r="O25" i="1"/>
  <c r="L25" i="1"/>
  <c r="J25" i="1"/>
  <c r="AB25" i="1" s="1"/>
  <c r="AF23" i="1"/>
  <c r="AN23" i="1" s="1"/>
  <c r="AE23" i="1"/>
  <c r="AM23" i="1" s="1"/>
  <c r="AA23" i="1"/>
  <c r="Z23" i="1"/>
  <c r="O23" i="1"/>
  <c r="L23" i="1"/>
  <c r="J23" i="1"/>
  <c r="AB23" i="1" s="1"/>
  <c r="AF21" i="1"/>
  <c r="AN21" i="1" s="1"/>
  <c r="AE21" i="1"/>
  <c r="H21" i="1" s="1"/>
  <c r="AA21" i="1"/>
  <c r="Z21" i="1"/>
  <c r="O21" i="1"/>
  <c r="L21" i="1"/>
  <c r="J21" i="1"/>
  <c r="AB21" i="1" s="1"/>
  <c r="AF19" i="1"/>
  <c r="AN19" i="1" s="1"/>
  <c r="AE19" i="1"/>
  <c r="AM19" i="1" s="1"/>
  <c r="AA19" i="1"/>
  <c r="Z19" i="1"/>
  <c r="O19" i="1"/>
  <c r="L19" i="1"/>
  <c r="J19" i="1"/>
  <c r="AB19" i="1" s="1"/>
  <c r="H19" i="1"/>
  <c r="I19" i="1" s="1"/>
  <c r="AF17" i="1"/>
  <c r="AN17" i="1" s="1"/>
  <c r="AE17" i="1"/>
  <c r="H17" i="1" s="1"/>
  <c r="AA17" i="1"/>
  <c r="Z17" i="1"/>
  <c r="O17" i="1"/>
  <c r="L17" i="1"/>
  <c r="J17" i="1"/>
  <c r="AB17" i="1" s="1"/>
  <c r="AF15" i="1"/>
  <c r="AN15" i="1" s="1"/>
  <c r="AE15" i="1"/>
  <c r="AM15" i="1" s="1"/>
  <c r="AA15" i="1"/>
  <c r="Z15" i="1"/>
  <c r="O15" i="1"/>
  <c r="L15" i="1"/>
  <c r="J15" i="1"/>
  <c r="AB15" i="1" s="1"/>
  <c r="H15" i="1"/>
  <c r="I15" i="1" s="1"/>
  <c r="AF14" i="1"/>
  <c r="AN14" i="1" s="1"/>
  <c r="AE14" i="1"/>
  <c r="H14" i="1" s="1"/>
  <c r="AA14" i="1"/>
  <c r="Z14" i="1"/>
  <c r="O14" i="1"/>
  <c r="L14" i="1"/>
  <c r="J14" i="1"/>
  <c r="AB14" i="1" s="1"/>
  <c r="AF12" i="1"/>
  <c r="AN12" i="1" s="1"/>
  <c r="AE12" i="1"/>
  <c r="AM12" i="1" s="1"/>
  <c r="AA12" i="1"/>
  <c r="Z12" i="1"/>
  <c r="O12" i="1"/>
  <c r="L12" i="1"/>
  <c r="J12" i="1"/>
  <c r="AB12" i="1" s="1"/>
  <c r="AF10" i="1"/>
  <c r="AN10" i="1" s="1"/>
  <c r="AE10" i="1"/>
  <c r="H10" i="1" s="1"/>
  <c r="AA10" i="1"/>
  <c r="Z10" i="1"/>
  <c r="O10" i="1"/>
  <c r="L10" i="1"/>
  <c r="L9" i="1" s="1"/>
  <c r="J10" i="1"/>
  <c r="AB10" i="1" s="1"/>
  <c r="X9" i="1"/>
  <c r="W9" i="1"/>
  <c r="V9" i="1"/>
  <c r="U9" i="1"/>
  <c r="T9" i="1"/>
  <c r="I54" i="1" l="1"/>
  <c r="H51" i="1"/>
  <c r="I51" i="1" s="1"/>
  <c r="H65" i="1"/>
  <c r="I65" i="1" s="1"/>
  <c r="I49" i="1"/>
  <c r="H47" i="1"/>
  <c r="I47" i="1" s="1"/>
  <c r="AM70" i="1"/>
  <c r="I70" i="1"/>
  <c r="I63" i="1"/>
  <c r="I50" i="1"/>
  <c r="H44" i="1"/>
  <c r="I44" i="1" s="1"/>
  <c r="I40" i="1"/>
  <c r="I39" i="1" s="1"/>
  <c r="H31" i="1"/>
  <c r="I31" i="1" s="1"/>
  <c r="I17" i="1"/>
  <c r="I78" i="1"/>
  <c r="AJ56" i="1"/>
  <c r="I72" i="1"/>
  <c r="I68" i="1"/>
  <c r="AM67" i="1"/>
  <c r="I67" i="1"/>
  <c r="I66" i="1"/>
  <c r="P56" i="1"/>
  <c r="AI56" i="1"/>
  <c r="H52" i="1"/>
  <c r="I52" i="1" s="1"/>
  <c r="AJ43" i="1"/>
  <c r="AM49" i="1"/>
  <c r="AM46" i="1"/>
  <c r="P43" i="1"/>
  <c r="AI43" i="1"/>
  <c r="I46" i="1"/>
  <c r="AB40" i="1"/>
  <c r="AK39" i="1" s="1"/>
  <c r="AM40" i="1"/>
  <c r="H34" i="1"/>
  <c r="H33" i="1" s="1"/>
  <c r="I29" i="1"/>
  <c r="I25" i="1"/>
  <c r="H23" i="1"/>
  <c r="I23" i="1" s="1"/>
  <c r="I21" i="1"/>
  <c r="I14" i="1"/>
  <c r="AI9" i="1"/>
  <c r="P9" i="1"/>
  <c r="H12" i="1"/>
  <c r="I12" i="1" s="1"/>
  <c r="AJ9" i="1"/>
  <c r="C12" i="2"/>
  <c r="C11" i="2"/>
  <c r="C13" i="2"/>
  <c r="C14" i="2"/>
  <c r="AK56" i="1"/>
  <c r="I42" i="1"/>
  <c r="I41" i="1" s="1"/>
  <c r="H41" i="1"/>
  <c r="J41" i="1" s="1"/>
  <c r="J39" i="1"/>
  <c r="AK9" i="1"/>
  <c r="L8" i="1"/>
  <c r="I10" i="1"/>
  <c r="I57" i="1"/>
  <c r="AK43" i="1"/>
  <c r="H36" i="1"/>
  <c r="I37" i="1"/>
  <c r="AM57" i="1"/>
  <c r="AM63" i="1"/>
  <c r="AM66" i="1"/>
  <c r="AM68" i="1"/>
  <c r="AM72" i="1"/>
  <c r="AM78" i="1"/>
  <c r="AM37" i="1"/>
  <c r="AM76" i="1"/>
  <c r="AM10" i="1"/>
  <c r="AM29" i="1"/>
  <c r="AM17" i="1"/>
  <c r="C22" i="2"/>
  <c r="C23" i="2"/>
  <c r="F23" i="2" s="1"/>
  <c r="AM14" i="1"/>
  <c r="AM21" i="1"/>
  <c r="AM25" i="1"/>
  <c r="AM42" i="1"/>
  <c r="H9" i="1" l="1"/>
  <c r="H56" i="1"/>
  <c r="H43" i="1"/>
  <c r="I56" i="1"/>
  <c r="I43" i="1"/>
  <c r="J43" i="1" s="1"/>
  <c r="C24" i="2"/>
  <c r="F24" i="2" s="1"/>
  <c r="I34" i="1"/>
  <c r="I33" i="1" s="1"/>
  <c r="S33" i="1" s="1"/>
  <c r="R33" i="1"/>
  <c r="I9" i="1"/>
  <c r="S9" i="1" s="1"/>
  <c r="C10" i="2" s="1"/>
  <c r="X56" i="1"/>
  <c r="C15" i="2" s="1"/>
  <c r="O37" i="1"/>
  <c r="P36" i="1" s="1"/>
  <c r="C16" i="2" s="1"/>
  <c r="I36" i="1"/>
  <c r="J36" i="1" s="1"/>
  <c r="R9" i="1"/>
  <c r="H8" i="1"/>
  <c r="C9" i="2" l="1"/>
  <c r="C17" i="2" s="1"/>
  <c r="J56" i="1"/>
  <c r="I23" i="2"/>
  <c r="J33" i="1"/>
  <c r="J9" i="1"/>
  <c r="I8" i="1"/>
  <c r="J8" i="1" s="1"/>
  <c r="I24" i="2" l="1"/>
  <c r="J80" i="1"/>
</calcChain>
</file>

<file path=xl/sharedStrings.xml><?xml version="1.0" encoding="utf-8"?>
<sst xmlns="http://schemas.openxmlformats.org/spreadsheetml/2006/main" count="503" uniqueCount="245">
  <si>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</si>
  <si>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</si>
  <si>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</si>
  <si>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</si>
  <si>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</si>
  <si>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</si>
  <si>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</si>
  <si>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</si>
  <si>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</si>
  <si>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</si>
  <si>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</si>
  <si>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</si>
  <si>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</si>
  <si>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</si>
  <si>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</si>
  <si>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</si>
  <si>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</si>
  <si>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</si>
  <si>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</si>
  <si>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</si>
  <si>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</si>
  <si>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</si>
  <si>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</si>
  <si>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</si>
  <si>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</si>
  <si>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</si>
  <si>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</si>
  <si>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</si>
  <si>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</si>
  <si>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</si>
  <si>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</si>
  <si>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</si>
  <si>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</si>
  <si>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</si>
  <si>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</si>
  <si>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</si>
  <si>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</si>
  <si>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</si>
  <si>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</si>
  <si>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</si>
  <si>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</si>
  <si>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</si>
  <si>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</si>
  <si>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180402111R00</t>
  </si>
  <si>
    <t>Založení trávníku parkového výsevem v rovině</t>
  </si>
  <si>
    <t>m2</t>
  </si>
  <si>
    <t>RTS I / 2023</t>
  </si>
  <si>
    <t>18_</t>
  </si>
  <si>
    <t>1_</t>
  </si>
  <si>
    <t>SO 01_</t>
  </si>
  <si>
    <t>RTS komentář:</t>
  </si>
  <si>
    <t xml:space="preserve"> V položce nejsou zakalkulovány náklady na vypletí a zalévání.</t>
  </si>
  <si>
    <t>2</t>
  </si>
  <si>
    <t>182001131R00</t>
  </si>
  <si>
    <t>Plošná úprava terénu, nerovnosti do 20 cm v rovině</t>
  </si>
  <si>
    <t>Poznámka:</t>
  </si>
  <si>
    <t>založení trávníku (366m2)</t>
  </si>
  <si>
    <t>3</t>
  </si>
  <si>
    <t>183101114R00</t>
  </si>
  <si>
    <t>Hloub. jamek bez výměny půdy do 0,125 m3, rovina, keře</t>
  </si>
  <si>
    <t>kus</t>
  </si>
  <si>
    <t>4</t>
  </si>
  <si>
    <t>183101115R00</t>
  </si>
  <si>
    <t>Hloub. jamek bez výměny půdy do 0,4 m3, rovina, svah 1:5</t>
  </si>
  <si>
    <t>stromy v rovině</t>
  </si>
  <si>
    <t>5</t>
  </si>
  <si>
    <t>183205112R00</t>
  </si>
  <si>
    <t>Založení záhonu v rovině/svah 1 : 5, hor. 3</t>
  </si>
  <si>
    <t>Obdělání půdy nakopáním,frézováním nebo rytím. Plošné urovnání terénu. Případné naložení odpadu na 
dopravní prostředek, odvoz do 20km.</t>
  </si>
  <si>
    <t>6</t>
  </si>
  <si>
    <t>183403114R00</t>
  </si>
  <si>
    <t>Obdělání půdy kultivátorováním v rovině</t>
  </si>
  <si>
    <t>7</t>
  </si>
  <si>
    <t>184102111R00</t>
  </si>
  <si>
    <t>Výsadba dřevin s balem D do 20 cm, v rovině</t>
  </si>
  <si>
    <t>výsadba keřů do vel 40 cm a 60 cm</t>
  </si>
  <si>
    <t>8</t>
  </si>
  <si>
    <t>184102115R00</t>
  </si>
  <si>
    <t>Výsadba dřevin s balem D do 60 cm, v rovině</t>
  </si>
  <si>
    <t>výsadba stromů</t>
  </si>
  <si>
    <t>9</t>
  </si>
  <si>
    <t>184202112R00</t>
  </si>
  <si>
    <t>Ukotvení dřeviny kůly D do 10 cm, dl. do 3 m</t>
  </si>
  <si>
    <t xml:space="preserve">stromy </t>
  </si>
  <si>
    <t>10</t>
  </si>
  <si>
    <t>184802111R00</t>
  </si>
  <si>
    <t>Chem. odplevelení před založ. postřikem, v rovině</t>
  </si>
  <si>
    <t>2 x opakovat ( 53 x2), záhony keřů</t>
  </si>
  <si>
    <t>11</t>
  </si>
  <si>
    <t>12</t>
  </si>
  <si>
    <t>184921093R00</t>
  </si>
  <si>
    <t>Mulčování rostlin tl. do 0,1 m rovina</t>
  </si>
  <si>
    <t>záhony 53 m2 + stromové mísy 3 m2</t>
  </si>
  <si>
    <t>19</t>
  </si>
  <si>
    <t>Hloubení pro podzemní stěny, ražení a hloubení důlní</t>
  </si>
  <si>
    <t>13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</si>
  <si>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</si>
  <si>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</si>
  <si>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</si>
  <si>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</si>
  <si>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</si>
  <si>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</si>
  <si>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</si>
  <si>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14</t>
  </si>
  <si>
    <t>998231311R00</t>
  </si>
  <si>
    <t>Přesun hmot pro sadovnické a krajin. úpravy do 5km</t>
  </si>
  <si>
    <t>H23_</t>
  </si>
  <si>
    <t>9_</t>
  </si>
  <si>
    <t>(stromy - 0,15t/ks, keře - 0,02/m2 )</t>
  </si>
  <si>
    <t>VK1</t>
  </si>
  <si>
    <t>Vytyčení</t>
  </si>
  <si>
    <t>15</t>
  </si>
  <si>
    <t>Vytyčení keřů</t>
  </si>
  <si>
    <t>VK1_</t>
  </si>
  <si>
    <t>VS1</t>
  </si>
  <si>
    <t>16</t>
  </si>
  <si>
    <t>Vytyčení stromů</t>
  </si>
  <si>
    <t>VS1_</t>
  </si>
  <si>
    <t>VU1</t>
  </si>
  <si>
    <t>Vegetační úpravy</t>
  </si>
  <si>
    <t>17</t>
  </si>
  <si>
    <t>Aplikace půdního kondicionéru</t>
  </si>
  <si>
    <t>VU1_</t>
  </si>
  <si>
    <t>(stromy 3 m2 , keře 53 m2)</t>
  </si>
  <si>
    <t>VU14</t>
  </si>
  <si>
    <t>Instalace chráničky paty kmene</t>
  </si>
  <si>
    <t>ks</t>
  </si>
  <si>
    <t>VU15</t>
  </si>
  <si>
    <t>Hnojení tabletovým hnojivem</t>
  </si>
  <si>
    <t>stromy+keře</t>
  </si>
  <si>
    <t>20</t>
  </si>
  <si>
    <t>VU16</t>
  </si>
  <si>
    <t>Zhotovení závlahové mísy u solitérních dřevin o prům. mísy 0,5-1m</t>
  </si>
  <si>
    <t>21</t>
  </si>
  <si>
    <t>VU17</t>
  </si>
  <si>
    <t>Dovoz vody pro zálivku do 1000 m (1x 0,06 m3/strom) včetně ceny vody</t>
  </si>
  <si>
    <t>m3</t>
  </si>
  <si>
    <t>22</t>
  </si>
  <si>
    <t>VU19</t>
  </si>
  <si>
    <t>Dovoz vody pro zálivku do 1000 m (1x 0,02m3/m2, keře) včetně ceny vody</t>
  </si>
  <si>
    <t>23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</si>
  <si>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</si>
  <si>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</si>
  <si>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</si>
  <si>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24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</si>
  <si>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</si>
  <si>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</si>
  <si>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</si>
  <si>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</si>
  <si>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</si>
  <si>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</si>
  <si>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25</t>
  </si>
  <si>
    <t>00572400</t>
  </si>
  <si>
    <t>Směs travní parková I. běžná zátěž PROFI</t>
  </si>
  <si>
    <t>kg</t>
  </si>
  <si>
    <t>Z999_</t>
  </si>
  <si>
    <t>Z_</t>
  </si>
  <si>
    <t>pro běžnou zátěž  balení 25 kg obj. č. 441</t>
  </si>
  <si>
    <t>40g/m2 (366 m2), parkový trávník</t>
  </si>
  <si>
    <t>26</t>
  </si>
  <si>
    <t>10391505.A</t>
  </si>
  <si>
    <t>TerraCottem fyzikální půdní kondicionér po 20 kg, nebo jiný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</si>
  <si>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</si>
  <si>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</si>
  <si>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27</t>
  </si>
  <si>
    <t>25234000.A</t>
  </si>
  <si>
    <t>ROUNDUP BIAKTIV herbicid totální bal. po 1 litru</t>
  </si>
  <si>
    <t>l</t>
  </si>
  <si>
    <t>20ml / 1l vody / 100m2</t>
  </si>
  <si>
    <t>28</t>
  </si>
  <si>
    <t>kerlt</t>
  </si>
  <si>
    <t>lt - Lonicera tatarica ´Rosea´, v 40-60cm</t>
  </si>
  <si>
    <t>29</t>
  </si>
  <si>
    <t>kerpln</t>
  </si>
  <si>
    <t>pln - Prunus laurocerasus ´Novita´, v = 40-60 cm</t>
  </si>
  <si>
    <t>30</t>
  </si>
  <si>
    <t>kerrb</t>
  </si>
  <si>
    <t>rb - Rosa ´Bienenweide Gold´, v 40-60 cm</t>
  </si>
  <si>
    <t>31</t>
  </si>
  <si>
    <t>OM1</t>
  </si>
  <si>
    <t>tabletové hnojivo</t>
  </si>
  <si>
    <t>strom/ 3ks, keř / 2 ks</t>
  </si>
  <si>
    <t>32</t>
  </si>
  <si>
    <t>OM11</t>
  </si>
  <si>
    <t>kůl (frézovaný, prům. 6 cm, 2,5m)</t>
  </si>
  <si>
    <t>3ks/strom listnatý, 1 ks/strom jehličnatý a Cornus mas na kmínku</t>
  </si>
  <si>
    <t>33</t>
  </si>
  <si>
    <t>OM12</t>
  </si>
  <si>
    <t>příčky (prům. 8cm, délka 60cm)</t>
  </si>
  <si>
    <t>3ks/strom listnatý</t>
  </si>
  <si>
    <t>34</t>
  </si>
  <si>
    <t>OM13</t>
  </si>
  <si>
    <t>úvazky</t>
  </si>
  <si>
    <t>strom /1,5bm</t>
  </si>
  <si>
    <t>35</t>
  </si>
  <si>
    <t>OM15</t>
  </si>
  <si>
    <t>chránička paty kmene před pošk.sekačkou, biodegradibilní</t>
  </si>
  <si>
    <t>36</t>
  </si>
  <si>
    <t>OM18</t>
  </si>
  <si>
    <t>mulčovací kůra (tl.10cm)</t>
  </si>
  <si>
    <t>37</t>
  </si>
  <si>
    <t>strQRF</t>
  </si>
  <si>
    <t>QRF - Quercus robur ´Fastigiata´, v 180-200, ZB</t>
  </si>
  <si>
    <t>zavětvený od země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</si>
  <si>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</si>
  <si>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</si>
  <si>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</si>
  <si>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</si>
  <si>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</si>
  <si>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</si>
  <si>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</si>
  <si>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</si>
  <si>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</si>
  <si>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</si>
  <si>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</si>
  <si>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</si>
  <si>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</si>
  <si>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</si>
  <si>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</si>
  <si>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</si>
  <si>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</si>
  <si>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</si>
  <si>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</si>
  <si>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</si>
  <si>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</si>
  <si>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</si>
  <si>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</si>
  <si>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</si>
  <si>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</si>
  <si>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</si>
  <si>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</si>
  <si>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</si>
  <si>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</si>
  <si>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</si>
  <si>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</si>
  <si>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</si>
  <si>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</si>
  <si>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</si>
  <si>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</si>
  <si>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</si>
  <si>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</si>
  <si>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</si>
  <si>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</si>
  <si>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</si>
  <si>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16 ULICE LUHAČOVSKÁ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</si>
</sst>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2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54.332031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3" ht="25.5" customHeight="1" x14ac:dyDescent="0.25">
      <c r="A2" s="55" t="s">
        <v>1</v>
      </c>
      <c r="B2" s="56"/>
      <c r="C2" s="56"/>
      <c r="D2" s="34" t="s">
        <v>243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244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H9+H33+H36+H39+H41+H43+H56</f>
        <v>0</v>
      </c>
      <c r="I8" s="11">
        <f>I9+I33+I36+I39+I41+I43+I56</f>
        <v>0</v>
      </c>
      <c r="J8" s="11">
        <f>H8+I8</f>
        <v>0</v>
      </c>
      <c r="K8" s="11"/>
      <c r="L8" s="11">
        <f>L9+L33+L36+L39+L41+L43+L56</f>
        <v>2.4714400000000004E-2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SUM(H10:H31)</f>
        <v>0</v>
      </c>
      <c r="I9" s="11">
        <f>SUM(I10:I31)</f>
        <v>0</v>
      </c>
      <c r="J9" s="11">
        <f>H9+I9</f>
        <v>0</v>
      </c>
      <c r="K9" s="11"/>
      <c r="L9" s="11">
        <f>SUM(L10:L31)</f>
        <v>1.6799999999999999E-3</v>
      </c>
      <c r="M9" s="11"/>
      <c r="P9" s="11">
        <f>IF(Q9="PR",J9,SUM(O10:O31))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SUM(Z10:Z31)</f>
        <v>0</v>
      </c>
      <c r="AJ9">
        <f>SUM(AA10:AA31)</f>
        <v>0</v>
      </c>
      <c r="AK9">
        <f>SUM(AB10:AB31)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366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7.0714285714285716E-2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35" t="s">
        <v>51</v>
      </c>
      <c r="E11" s="35"/>
      <c r="F11" s="35"/>
      <c r="G11" s="35"/>
      <c r="H11" s="35"/>
      <c r="I11" s="35"/>
      <c r="J11" s="35"/>
      <c r="K11" s="35"/>
      <c r="L11" s="35"/>
      <c r="M11" s="35"/>
    </row>
    <row r="12" spans="1:43" x14ac:dyDescent="0.25">
      <c r="A12" s="2" t="s">
        <v>52</v>
      </c>
      <c r="B12" s="1" t="s">
        <v>38</v>
      </c>
      <c r="C12" s="1" t="s">
        <v>53</v>
      </c>
      <c r="D12" t="s">
        <v>54</v>
      </c>
      <c r="E12" t="s">
        <v>45</v>
      </c>
      <c r="F12">
        <v>366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0</v>
      </c>
      <c r="L12">
        <f>F12*K12</f>
        <v>0</v>
      </c>
      <c r="M12" t="s">
        <v>46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0</v>
      </c>
      <c r="AM12">
        <f>F12*AE12</f>
        <v>0</v>
      </c>
      <c r="AN12">
        <f>F12*AF12</f>
        <v>0</v>
      </c>
      <c r="AO12" t="s">
        <v>47</v>
      </c>
      <c r="AP12" t="s">
        <v>48</v>
      </c>
      <c r="AQ12" s="11" t="s">
        <v>49</v>
      </c>
    </row>
    <row r="13" spans="1:43" ht="12.75" customHeight="1" x14ac:dyDescent="0.25">
      <c r="C13" s="12" t="s">
        <v>55</v>
      </c>
      <c r="D13" s="35" t="s">
        <v>56</v>
      </c>
      <c r="E13" s="35"/>
      <c r="F13" s="35"/>
      <c r="G13" s="35"/>
      <c r="H13" s="35"/>
      <c r="I13" s="35"/>
      <c r="J13" s="35"/>
      <c r="K13" s="35"/>
      <c r="L13" s="35"/>
      <c r="M13" s="35"/>
    </row>
    <row r="14" spans="1:43" x14ac:dyDescent="0.25">
      <c r="A14" s="2" t="s">
        <v>57</v>
      </c>
      <c r="B14" s="1" t="s">
        <v>38</v>
      </c>
      <c r="C14" s="1" t="s">
        <v>58</v>
      </c>
      <c r="D14" t="s">
        <v>59</v>
      </c>
      <c r="E14" t="s">
        <v>60</v>
      </c>
      <c r="F14">
        <v>116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x14ac:dyDescent="0.25">
      <c r="A15" s="2" t="s">
        <v>61</v>
      </c>
      <c r="B15" s="1" t="s">
        <v>38</v>
      </c>
      <c r="C15" s="1" t="s">
        <v>62</v>
      </c>
      <c r="D15" t="s">
        <v>63</v>
      </c>
      <c r="E15" t="s">
        <v>60</v>
      </c>
      <c r="F15">
        <v>3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</v>
      </c>
      <c r="AM15">
        <f>F15*AE15</f>
        <v>0</v>
      </c>
      <c r="AN15">
        <f>F15*AF15</f>
        <v>0</v>
      </c>
      <c r="AO15" t="s">
        <v>47</v>
      </c>
      <c r="AP15" t="s">
        <v>48</v>
      </c>
      <c r="AQ15" s="11" t="s">
        <v>49</v>
      </c>
    </row>
    <row r="16" spans="1:43" ht="12.75" customHeight="1" x14ac:dyDescent="0.25">
      <c r="C16" s="12" t="s">
        <v>55</v>
      </c>
      <c r="D16" s="35" t="s">
        <v>64</v>
      </c>
      <c r="E16" s="35"/>
      <c r="F16" s="35"/>
      <c r="G16" s="35"/>
      <c r="H16" s="35"/>
      <c r="I16" s="35"/>
      <c r="J16" s="35"/>
      <c r="K16" s="35"/>
      <c r="L16" s="35"/>
      <c r="M16" s="35"/>
    </row>
    <row r="17" spans="1:43" x14ac:dyDescent="0.25">
      <c r="A17" s="2" t="s">
        <v>65</v>
      </c>
      <c r="B17" s="1" t="s">
        <v>38</v>
      </c>
      <c r="C17" s="1" t="s">
        <v>66</v>
      </c>
      <c r="D17" t="s">
        <v>67</v>
      </c>
      <c r="E17" t="s">
        <v>45</v>
      </c>
      <c r="F17">
        <v>53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0</v>
      </c>
      <c r="AM17">
        <f>F17*AE17</f>
        <v>0</v>
      </c>
      <c r="AN17">
        <f>F17*AF17</f>
        <v>0</v>
      </c>
      <c r="AO17" t="s">
        <v>47</v>
      </c>
      <c r="AP17" t="s">
        <v>48</v>
      </c>
      <c r="AQ17" s="11" t="s">
        <v>49</v>
      </c>
    </row>
    <row r="18" spans="1:43" ht="25.5" customHeight="1" x14ac:dyDescent="0.25">
      <c r="C18" s="12" t="s">
        <v>55</v>
      </c>
      <c r="D18" s="35" t="s">
        <v>68</v>
      </c>
      <c r="E18" s="35"/>
      <c r="F18" s="35"/>
      <c r="G18" s="35"/>
      <c r="H18" s="35"/>
      <c r="I18" s="35"/>
      <c r="J18" s="35"/>
      <c r="K18" s="35"/>
      <c r="L18" s="35"/>
      <c r="M18" s="35"/>
    </row>
    <row r="19" spans="1:43" x14ac:dyDescent="0.25">
      <c r="A19" s="2" t="s">
        <v>69</v>
      </c>
      <c r="B19" s="1" t="s">
        <v>38</v>
      </c>
      <c r="C19" s="1" t="s">
        <v>70</v>
      </c>
      <c r="D19" t="s">
        <v>71</v>
      </c>
      <c r="E19" t="s">
        <v>45</v>
      </c>
      <c r="F19">
        <v>366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47</v>
      </c>
      <c r="AP19" t="s">
        <v>48</v>
      </c>
      <c r="AQ19" s="11" t="s">
        <v>49</v>
      </c>
    </row>
    <row r="20" spans="1:43" ht="12.75" customHeight="1" x14ac:dyDescent="0.25">
      <c r="C20" s="12" t="s">
        <v>55</v>
      </c>
      <c r="D20" s="35" t="s">
        <v>56</v>
      </c>
      <c r="E20" s="35"/>
      <c r="F20" s="35"/>
      <c r="G20" s="35"/>
      <c r="H20" s="35"/>
      <c r="I20" s="35"/>
      <c r="J20" s="35"/>
      <c r="K20" s="35"/>
      <c r="L20" s="35"/>
      <c r="M20" s="35"/>
    </row>
    <row r="21" spans="1:43" x14ac:dyDescent="0.25">
      <c r="A21" s="2" t="s">
        <v>72</v>
      </c>
      <c r="B21" s="1" t="s">
        <v>38</v>
      </c>
      <c r="C21" s="1" t="s">
        <v>73</v>
      </c>
      <c r="D21" t="s">
        <v>74</v>
      </c>
      <c r="E21" t="s">
        <v>60</v>
      </c>
      <c r="F21">
        <v>116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46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9.4871794871794878E-3</v>
      </c>
      <c r="AM21">
        <f>F21*AE21</f>
        <v>0</v>
      </c>
      <c r="AN21">
        <f>F21*AF21</f>
        <v>0</v>
      </c>
      <c r="AO21" t="s">
        <v>47</v>
      </c>
      <c r="AP21" t="s">
        <v>48</v>
      </c>
      <c r="AQ21" s="11" t="s">
        <v>49</v>
      </c>
    </row>
    <row r="22" spans="1:43" ht="12.75" customHeight="1" x14ac:dyDescent="0.25">
      <c r="C22" s="12" t="s">
        <v>55</v>
      </c>
      <c r="D22" s="35" t="s">
        <v>75</v>
      </c>
      <c r="E22" s="35"/>
      <c r="F22" s="35"/>
      <c r="G22" s="35"/>
      <c r="H22" s="35"/>
      <c r="I22" s="35"/>
      <c r="J22" s="35"/>
      <c r="K22" s="35"/>
      <c r="L22" s="35"/>
      <c r="M22" s="35"/>
    </row>
    <row r="23" spans="1:43" x14ac:dyDescent="0.25">
      <c r="A23" s="2" t="s">
        <v>76</v>
      </c>
      <c r="B23" s="1" t="s">
        <v>38</v>
      </c>
      <c r="C23" s="1" t="s">
        <v>77</v>
      </c>
      <c r="D23" t="s">
        <v>78</v>
      </c>
      <c r="E23" t="s">
        <v>60</v>
      </c>
      <c r="F23">
        <v>3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0</v>
      </c>
      <c r="L23">
        <f>F23*K23</f>
        <v>0</v>
      </c>
      <c r="M23" t="s">
        <v>46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6.2116126516343776E-3</v>
      </c>
      <c r="AM23">
        <f>F23*AE23</f>
        <v>0</v>
      </c>
      <c r="AN23">
        <f>F23*AF23</f>
        <v>0</v>
      </c>
      <c r="AO23" t="s">
        <v>47</v>
      </c>
      <c r="AP23" t="s">
        <v>48</v>
      </c>
      <c r="AQ23" s="11" t="s">
        <v>49</v>
      </c>
    </row>
    <row r="24" spans="1:43" ht="12.75" customHeight="1" x14ac:dyDescent="0.25">
      <c r="C24" s="12" t="s">
        <v>55</v>
      </c>
      <c r="D24" s="35" t="s">
        <v>79</v>
      </c>
      <c r="E24" s="35"/>
      <c r="F24" s="35"/>
      <c r="G24" s="35"/>
      <c r="H24" s="35"/>
      <c r="I24" s="35"/>
      <c r="J24" s="35"/>
      <c r="K24" s="35"/>
      <c r="L24" s="35"/>
      <c r="M24" s="35"/>
    </row>
    <row r="25" spans="1:43" x14ac:dyDescent="0.25">
      <c r="A25" s="2" t="s">
        <v>80</v>
      </c>
      <c r="B25" s="1" t="s">
        <v>38</v>
      </c>
      <c r="C25" s="1" t="s">
        <v>81</v>
      </c>
      <c r="D25" t="s">
        <v>82</v>
      </c>
      <c r="E25" t="s">
        <v>60</v>
      </c>
      <c r="F25">
        <v>3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5.5999999999999995E-4</v>
      </c>
      <c r="L25">
        <f>F25*K25</f>
        <v>1.6799999999999999E-3</v>
      </c>
      <c r="M25" t="s">
        <v>46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0.16937142857142859</v>
      </c>
      <c r="AM25">
        <f>F25*AE25</f>
        <v>0</v>
      </c>
      <c r="AN25">
        <f>F25*AF25</f>
        <v>0</v>
      </c>
      <c r="AO25" t="s">
        <v>47</v>
      </c>
      <c r="AP25" t="s">
        <v>48</v>
      </c>
      <c r="AQ25" s="11" t="s">
        <v>49</v>
      </c>
    </row>
    <row r="26" spans="1:43" ht="12.75" customHeight="1" x14ac:dyDescent="0.25">
      <c r="C26" s="12" t="s">
        <v>55</v>
      </c>
      <c r="D26" s="35" t="s">
        <v>83</v>
      </c>
      <c r="E26" s="35"/>
      <c r="F26" s="35"/>
      <c r="G26" s="35"/>
      <c r="H26" s="35"/>
      <c r="I26" s="35"/>
      <c r="J26" s="35"/>
      <c r="K26" s="35"/>
      <c r="L26" s="35"/>
      <c r="M26" s="35"/>
    </row>
    <row r="27" spans="1:43" x14ac:dyDescent="0.25">
      <c r="A27" s="2" t="s">
        <v>84</v>
      </c>
      <c r="B27" s="1" t="s">
        <v>38</v>
      </c>
      <c r="C27" s="1" t="s">
        <v>85</v>
      </c>
      <c r="D27" t="s">
        <v>86</v>
      </c>
      <c r="E27" t="s">
        <v>45</v>
      </c>
      <c r="F27">
        <v>106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46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5.6710775047258983E-3</v>
      </c>
      <c r="AM27">
        <f>F27*AE27</f>
        <v>0</v>
      </c>
      <c r="AN27">
        <f>F27*AF27</f>
        <v>0</v>
      </c>
      <c r="AO27" t="s">
        <v>47</v>
      </c>
      <c r="AP27" t="s">
        <v>48</v>
      </c>
      <c r="AQ27" s="11" t="s">
        <v>49</v>
      </c>
    </row>
    <row r="28" spans="1:43" ht="12.75" customHeight="1" x14ac:dyDescent="0.25">
      <c r="C28" s="12" t="s">
        <v>55</v>
      </c>
      <c r="D28" s="35" t="s">
        <v>87</v>
      </c>
      <c r="E28" s="35"/>
      <c r="F28" s="35"/>
      <c r="G28" s="35"/>
      <c r="H28" s="35"/>
      <c r="I28" s="35"/>
      <c r="J28" s="35"/>
      <c r="K28" s="35"/>
      <c r="L28" s="35"/>
      <c r="M28" s="35"/>
    </row>
    <row r="29" spans="1:43" x14ac:dyDescent="0.25">
      <c r="A29" s="2" t="s">
        <v>88</v>
      </c>
      <c r="B29" s="1" t="s">
        <v>38</v>
      </c>
      <c r="C29" s="1" t="s">
        <v>85</v>
      </c>
      <c r="D29" t="s">
        <v>86</v>
      </c>
      <c r="E29" t="s">
        <v>45</v>
      </c>
      <c r="F29">
        <v>366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M29" t="s">
        <v>46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5.6710775047258974E-3</v>
      </c>
      <c r="AM29">
        <f>F29*AE29</f>
        <v>0</v>
      </c>
      <c r="AN29">
        <f>F29*AF29</f>
        <v>0</v>
      </c>
      <c r="AO29" t="s">
        <v>47</v>
      </c>
      <c r="AP29" t="s">
        <v>48</v>
      </c>
      <c r="AQ29" s="11" t="s">
        <v>49</v>
      </c>
    </row>
    <row r="30" spans="1:43" ht="12.75" customHeight="1" x14ac:dyDescent="0.25">
      <c r="C30" s="12" t="s">
        <v>55</v>
      </c>
      <c r="D30" s="35" t="s">
        <v>56</v>
      </c>
      <c r="E30" s="35"/>
      <c r="F30" s="35"/>
      <c r="G30" s="35"/>
      <c r="H30" s="35"/>
      <c r="I30" s="35"/>
      <c r="J30" s="35"/>
      <c r="K30" s="35"/>
      <c r="L30" s="35"/>
      <c r="M30" s="35"/>
    </row>
    <row r="31" spans="1:43" x14ac:dyDescent="0.25">
      <c r="A31" s="2" t="s">
        <v>89</v>
      </c>
      <c r="B31" s="1" t="s">
        <v>38</v>
      </c>
      <c r="C31" s="1" t="s">
        <v>90</v>
      </c>
      <c r="D31" t="s">
        <v>91</v>
      </c>
      <c r="E31" t="s">
        <v>45</v>
      </c>
      <c r="F31">
        <v>56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M31" t="s">
        <v>46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0</v>
      </c>
      <c r="AM31">
        <f>F31*AE31</f>
        <v>0</v>
      </c>
      <c r="AN31">
        <f>F31*AF31</f>
        <v>0</v>
      </c>
      <c r="AO31" t="s">
        <v>47</v>
      </c>
      <c r="AP31" t="s">
        <v>48</v>
      </c>
      <c r="AQ31" s="11" t="s">
        <v>49</v>
      </c>
    </row>
    <row r="32" spans="1:43" ht="12.75" customHeight="1" x14ac:dyDescent="0.25">
      <c r="C32" s="12" t="s">
        <v>55</v>
      </c>
      <c r="D32" s="35" t="s">
        <v>92</v>
      </c>
      <c r="E32" s="35"/>
      <c r="F32" s="35"/>
      <c r="G32" s="35"/>
      <c r="H32" s="35"/>
      <c r="I32" s="35"/>
      <c r="J32" s="35"/>
      <c r="K32" s="35"/>
      <c r="L32" s="35"/>
      <c r="M32" s="35"/>
    </row>
    <row r="33" spans="1:43" x14ac:dyDescent="0.25">
      <c r="A33" s="13"/>
      <c r="B33" s="14" t="s">
        <v>38</v>
      </c>
      <c r="C33" s="14" t="s">
        <v>93</v>
      </c>
      <c r="D33" s="11" t="s">
        <v>94</v>
      </c>
      <c r="E33" s="11"/>
      <c r="F33" s="11"/>
      <c r="G33" s="11"/>
      <c r="H33" s="11">
        <f>SUM(H34:H34)</f>
        <v>0</v>
      </c>
      <c r="I33" s="11">
        <f>SUM(I34:I34)</f>
        <v>0</v>
      </c>
      <c r="J33" s="11">
        <f>H33+I33</f>
        <v>0</v>
      </c>
      <c r="K33" s="11"/>
      <c r="L33" s="11">
        <f>SUM(L34:L34)</f>
        <v>0</v>
      </c>
      <c r="M33" s="11"/>
      <c r="P33" s="11">
        <f>IF(Q33="PR",J33,SUM(O34:O34))</f>
        <v>0</v>
      </c>
      <c r="Q33" s="11" t="s">
        <v>41</v>
      </c>
      <c r="R33" s="11">
        <f>IF(Q33="HS",H33,0)</f>
        <v>0</v>
      </c>
      <c r="S33" s="11">
        <f>IF(Q33="HS",I33-P33,0)</f>
        <v>0</v>
      </c>
      <c r="T33" s="11">
        <f>IF(Q33="PS",H33,0)</f>
        <v>0</v>
      </c>
      <c r="U33" s="11">
        <f>IF(Q33="PS",I33-P33,0)</f>
        <v>0</v>
      </c>
      <c r="V33" s="11">
        <f>IF(Q33="MP",H33,0)</f>
        <v>0</v>
      </c>
      <c r="W33" s="11">
        <f>IF(Q33="MP",I33-P33,0)</f>
        <v>0</v>
      </c>
      <c r="X33" s="11">
        <f>IF(Q33="OM",H33,0)</f>
        <v>0</v>
      </c>
      <c r="Y33" s="11">
        <v>19</v>
      </c>
      <c r="AI33">
        <f>SUM(Z34:Z34)</f>
        <v>0</v>
      </c>
      <c r="AJ33">
        <f>SUM(AA34:AA34)</f>
        <v>0</v>
      </c>
      <c r="AK33">
        <f>SUM(AB34:AB34)</f>
        <v>0</v>
      </c>
    </row>
    <row r="34" spans="1:43" x14ac:dyDescent="0.25">
      <c r="A34" s="2" t="s">
        <v>95</v>
      </c>
      <c r="B34" s="1" t="s">
        <v>38</v>
      </c>
      <c r="C34" s="1" t="s">
        <v>96</v>
      </c>
      <c r="D34" t="s">
        <v>97</v>
      </c>
      <c r="E34" t="s">
        <v>98</v>
      </c>
      <c r="F34">
        <v>0.53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M34" t="s">
        <v>46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0</v>
      </c>
      <c r="AM34">
        <f>F34*AE34</f>
        <v>0</v>
      </c>
      <c r="AN34">
        <f>F34*AF34</f>
        <v>0</v>
      </c>
      <c r="AO34" t="s">
        <v>99</v>
      </c>
      <c r="AP34" t="s">
        <v>48</v>
      </c>
      <c r="AQ34" s="11" t="s">
        <v>49</v>
      </c>
    </row>
    <row r="35" spans="1:43" ht="12.75" customHeight="1" x14ac:dyDescent="0.25">
      <c r="C35" s="12" t="s">
        <v>55</v>
      </c>
      <c r="D35" s="35" t="s">
        <v>100</v>
      </c>
      <c r="E35" s="35"/>
      <c r="F35" s="35"/>
      <c r="G35" s="35"/>
      <c r="H35" s="35"/>
      <c r="I35" s="35"/>
      <c r="J35" s="35"/>
      <c r="K35" s="35"/>
      <c r="L35" s="35"/>
      <c r="M35" s="35"/>
    </row>
    <row r="36" spans="1:43" x14ac:dyDescent="0.25">
      <c r="A36" s="13"/>
      <c r="B36" s="14" t="s">
        <v>38</v>
      </c>
      <c r="C36" s="14" t="s">
        <v>101</v>
      </c>
      <c r="D36" s="11" t="s">
        <v>102</v>
      </c>
      <c r="E36" s="11"/>
      <c r="F36" s="11"/>
      <c r="G36" s="11"/>
      <c r="H36" s="11">
        <f>SUM(H37:H37)</f>
        <v>0</v>
      </c>
      <c r="I36" s="11">
        <f>SUM(I37:I37)</f>
        <v>0</v>
      </c>
      <c r="J36" s="11">
        <f>H36+I36</f>
        <v>0</v>
      </c>
      <c r="K36" s="11"/>
      <c r="L36" s="11">
        <f>SUM(L37:L37)</f>
        <v>0</v>
      </c>
      <c r="M36" s="11"/>
      <c r="P36" s="11">
        <f>IF(Q36="PR",J36,SUM(O37:O37))</f>
        <v>0</v>
      </c>
      <c r="Q36" s="11"/>
      <c r="R36" s="11">
        <f>IF(Q36="HS",H36,0)</f>
        <v>0</v>
      </c>
      <c r="S36" s="11">
        <f>IF(Q36="HS",I36-P36,0)</f>
        <v>0</v>
      </c>
      <c r="T36" s="11">
        <f>IF(Q36="PS",H36,0)</f>
        <v>0</v>
      </c>
      <c r="U36" s="11">
        <f>IF(Q36="PS",I36-P36,0)</f>
        <v>0</v>
      </c>
      <c r="V36" s="11">
        <f>IF(Q36="MP",H36,0)</f>
        <v>0</v>
      </c>
      <c r="W36" s="11">
        <f>IF(Q36="MP",I36-P36,0)</f>
        <v>0</v>
      </c>
      <c r="X36" s="11">
        <f>IF(Q36="OM",H36,0)</f>
        <v>0</v>
      </c>
      <c r="Y36" s="11" t="s">
        <v>101</v>
      </c>
      <c r="AI36">
        <f>SUM(Z37:Z37)</f>
        <v>0</v>
      </c>
      <c r="AJ36">
        <f>SUM(AA37:AA37)</f>
        <v>0</v>
      </c>
      <c r="AK36">
        <f>SUM(AB37:AB37)</f>
        <v>0</v>
      </c>
    </row>
    <row r="37" spans="1:43" x14ac:dyDescent="0.25">
      <c r="A37" s="2" t="s">
        <v>103</v>
      </c>
      <c r="B37" s="1" t="s">
        <v>38</v>
      </c>
      <c r="C37" s="1" t="s">
        <v>104</v>
      </c>
      <c r="D37" t="s">
        <v>105</v>
      </c>
      <c r="E37" t="s">
        <v>98</v>
      </c>
      <c r="F37">
        <v>0.45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M37" t="s">
        <v>46</v>
      </c>
      <c r="N37">
        <v>5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0</v>
      </c>
      <c r="AM37">
        <f>F37*AE37</f>
        <v>0</v>
      </c>
      <c r="AN37">
        <f>F37*AF37</f>
        <v>0</v>
      </c>
      <c r="AO37" t="s">
        <v>106</v>
      </c>
      <c r="AP37" t="s">
        <v>107</v>
      </c>
      <c r="AQ37" s="11" t="s">
        <v>49</v>
      </c>
    </row>
    <row r="38" spans="1:43" ht="12.75" customHeight="1" x14ac:dyDescent="0.25">
      <c r="C38" s="12" t="s">
        <v>55</v>
      </c>
      <c r="D38" s="35" t="s">
        <v>108</v>
      </c>
      <c r="E38" s="35"/>
      <c r="F38" s="35"/>
      <c r="G38" s="35"/>
      <c r="H38" s="35"/>
      <c r="I38" s="35"/>
      <c r="J38" s="35"/>
      <c r="K38" s="35"/>
      <c r="L38" s="35"/>
      <c r="M38" s="35"/>
    </row>
    <row r="39" spans="1:43" x14ac:dyDescent="0.25">
      <c r="A39" s="13"/>
      <c r="B39" s="14" t="s">
        <v>38</v>
      </c>
      <c r="C39" s="14" t="s">
        <v>109</v>
      </c>
      <c r="D39" s="11" t="s">
        <v>110</v>
      </c>
      <c r="E39" s="11"/>
      <c r="F39" s="11"/>
      <c r="G39" s="11"/>
      <c r="H39" s="11">
        <f>SUM(H40:H40)</f>
        <v>0</v>
      </c>
      <c r="I39" s="11">
        <f>SUM(I40:I40)</f>
        <v>0</v>
      </c>
      <c r="J39" s="11">
        <f>H39+I39</f>
        <v>0</v>
      </c>
      <c r="K39" s="11"/>
      <c r="L39" s="11">
        <f>SUM(L40:L40)</f>
        <v>0</v>
      </c>
      <c r="M39" s="11"/>
      <c r="P39" s="11">
        <f>IF(Q39="PR",J39,SUM(O40:O40))</f>
        <v>0</v>
      </c>
      <c r="Q39" s="11"/>
      <c r="R39" s="11">
        <f>IF(Q39="HS",H39,0)</f>
        <v>0</v>
      </c>
      <c r="S39" s="11">
        <f>IF(Q39="HS",I39-P39,0)</f>
        <v>0</v>
      </c>
      <c r="T39" s="11">
        <f>IF(Q39="PS",H39,0)</f>
        <v>0</v>
      </c>
      <c r="U39" s="11">
        <f>IF(Q39="PS",I39-P39,0)</f>
        <v>0</v>
      </c>
      <c r="V39" s="11">
        <f>IF(Q39="MP",H39,0)</f>
        <v>0</v>
      </c>
      <c r="W39" s="11">
        <f>IF(Q39="MP",I39-P39,0)</f>
        <v>0</v>
      </c>
      <c r="X39" s="11">
        <f>IF(Q39="OM",H39,0)</f>
        <v>0</v>
      </c>
      <c r="Y39" s="11" t="s">
        <v>109</v>
      </c>
      <c r="AI39">
        <f>SUM(Z40:Z40)</f>
        <v>0</v>
      </c>
      <c r="AJ39">
        <f>SUM(AA40:AA40)</f>
        <v>0</v>
      </c>
      <c r="AK39">
        <f>SUM(AB40:AB40)</f>
        <v>0</v>
      </c>
    </row>
    <row r="40" spans="1:43" x14ac:dyDescent="0.25">
      <c r="A40" s="2" t="s">
        <v>111</v>
      </c>
      <c r="B40" s="1" t="s">
        <v>38</v>
      </c>
      <c r="C40" s="1" t="s">
        <v>109</v>
      </c>
      <c r="D40" t="s">
        <v>112</v>
      </c>
      <c r="F40">
        <v>116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113</v>
      </c>
      <c r="AP40" t="s">
        <v>107</v>
      </c>
      <c r="AQ40" s="11" t="s">
        <v>49</v>
      </c>
    </row>
    <row r="41" spans="1:43" x14ac:dyDescent="0.25">
      <c r="A41" s="13"/>
      <c r="B41" s="14" t="s">
        <v>38</v>
      </c>
      <c r="C41" s="14" t="s">
        <v>114</v>
      </c>
      <c r="D41" s="11" t="s">
        <v>110</v>
      </c>
      <c r="E41" s="11"/>
      <c r="F41" s="11"/>
      <c r="G41" s="11"/>
      <c r="H41" s="11">
        <f>SUM(H42:H42)</f>
        <v>0</v>
      </c>
      <c r="I41" s="11">
        <f>SUM(I42:I42)</f>
        <v>0</v>
      </c>
      <c r="J41" s="11">
        <f>H41+I41</f>
        <v>0</v>
      </c>
      <c r="K41" s="11"/>
      <c r="L41" s="11">
        <f>SUM(L42:L42)</f>
        <v>0</v>
      </c>
      <c r="M41" s="11"/>
      <c r="P41" s="11">
        <f>IF(Q41="PR",J41,SUM(O42:O42))</f>
        <v>0</v>
      </c>
      <c r="Q41" s="11"/>
      <c r="R41" s="11">
        <f>IF(Q41="HS",H41,0)</f>
        <v>0</v>
      </c>
      <c r="S41" s="11">
        <f>IF(Q41="HS",I41-P41,0)</f>
        <v>0</v>
      </c>
      <c r="T41" s="11">
        <f>IF(Q41="PS",H41,0)</f>
        <v>0</v>
      </c>
      <c r="U41" s="11">
        <f>IF(Q41="PS",I41-P41,0)</f>
        <v>0</v>
      </c>
      <c r="V41" s="11">
        <f>IF(Q41="MP",H41,0)</f>
        <v>0</v>
      </c>
      <c r="W41" s="11">
        <f>IF(Q41="MP",I41-P41,0)</f>
        <v>0</v>
      </c>
      <c r="X41" s="11">
        <f>IF(Q41="OM",H41,0)</f>
        <v>0</v>
      </c>
      <c r="Y41" s="11" t="s">
        <v>114</v>
      </c>
      <c r="AI41">
        <f>SUM(Z42:Z42)</f>
        <v>0</v>
      </c>
      <c r="AJ41">
        <f>SUM(AA42:AA42)</f>
        <v>0</v>
      </c>
      <c r="AK41">
        <f>SUM(AB42:AB42)</f>
        <v>0</v>
      </c>
    </row>
    <row r="42" spans="1:43" x14ac:dyDescent="0.25">
      <c r="A42" s="2" t="s">
        <v>115</v>
      </c>
      <c r="B42" s="1" t="s">
        <v>38</v>
      </c>
      <c r="C42" s="1" t="s">
        <v>114</v>
      </c>
      <c r="D42" t="s">
        <v>116</v>
      </c>
      <c r="F42">
        <v>3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117</v>
      </c>
      <c r="AP42" t="s">
        <v>107</v>
      </c>
      <c r="AQ42" s="11" t="s">
        <v>49</v>
      </c>
    </row>
    <row r="43" spans="1:43" x14ac:dyDescent="0.25">
      <c r="A43" s="13"/>
      <c r="B43" s="14" t="s">
        <v>38</v>
      </c>
      <c r="C43" s="14" t="s">
        <v>118</v>
      </c>
      <c r="D43" s="11" t="s">
        <v>119</v>
      </c>
      <c r="E43" s="11"/>
      <c r="F43" s="11"/>
      <c r="G43" s="11"/>
      <c r="H43" s="11">
        <f>SUM(H44:H54)</f>
        <v>0</v>
      </c>
      <c r="I43" s="11">
        <f>SUM(I44:I54)</f>
        <v>0</v>
      </c>
      <c r="J43" s="11">
        <f>H43+I43</f>
        <v>0</v>
      </c>
      <c r="K43" s="11"/>
      <c r="L43" s="11">
        <f>SUM(L44:L54)</f>
        <v>0</v>
      </c>
      <c r="M43" s="11"/>
      <c r="P43" s="11">
        <f>IF(Q43="PR",J43,SUM(O44:O54))</f>
        <v>0</v>
      </c>
      <c r="Q43" s="11"/>
      <c r="R43" s="11">
        <f>IF(Q43="HS",H43,0)</f>
        <v>0</v>
      </c>
      <c r="S43" s="11">
        <f>IF(Q43="HS",I43-P43,0)</f>
        <v>0</v>
      </c>
      <c r="T43" s="11">
        <f>IF(Q43="PS",H43,0)</f>
        <v>0</v>
      </c>
      <c r="U43" s="11">
        <f>IF(Q43="PS",I43-P43,0)</f>
        <v>0</v>
      </c>
      <c r="V43" s="11">
        <f>IF(Q43="MP",H43,0)</f>
        <v>0</v>
      </c>
      <c r="W43" s="11">
        <f>IF(Q43="MP",I43-P43,0)</f>
        <v>0</v>
      </c>
      <c r="X43" s="11">
        <f>IF(Q43="OM",H43,0)</f>
        <v>0</v>
      </c>
      <c r="Y43" s="11" t="s">
        <v>118</v>
      </c>
      <c r="AI43">
        <f>SUM(Z44:Z54)</f>
        <v>0</v>
      </c>
      <c r="AJ43">
        <f>SUM(AA44:AA54)</f>
        <v>0</v>
      </c>
      <c r="AK43">
        <f>SUM(AB44:AB54)</f>
        <v>0</v>
      </c>
    </row>
    <row r="44" spans="1:43" x14ac:dyDescent="0.25">
      <c r="A44" s="2" t="s">
        <v>120</v>
      </c>
      <c r="B44" s="1" t="s">
        <v>38</v>
      </c>
      <c r="C44" s="1" t="s">
        <v>118</v>
      </c>
      <c r="D44" t="s">
        <v>121</v>
      </c>
      <c r="E44" t="s">
        <v>45</v>
      </c>
      <c r="F44">
        <v>56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122</v>
      </c>
      <c r="AP44" t="s">
        <v>107</v>
      </c>
      <c r="AQ44" s="11" t="s">
        <v>49</v>
      </c>
    </row>
    <row r="45" spans="1:43" ht="12.75" customHeight="1" x14ac:dyDescent="0.25">
      <c r="C45" s="12" t="s">
        <v>55</v>
      </c>
      <c r="D45" s="35" t="s">
        <v>123</v>
      </c>
      <c r="E45" s="35"/>
      <c r="F45" s="35"/>
      <c r="G45" s="35"/>
      <c r="H45" s="35"/>
      <c r="I45" s="35"/>
      <c r="J45" s="35"/>
      <c r="K45" s="35"/>
      <c r="L45" s="35"/>
      <c r="M45" s="35"/>
    </row>
    <row r="46" spans="1:43" x14ac:dyDescent="0.25">
      <c r="A46" s="2" t="s">
        <v>39</v>
      </c>
      <c r="B46" s="1" t="s">
        <v>38</v>
      </c>
      <c r="C46" s="1" t="s">
        <v>124</v>
      </c>
      <c r="D46" t="s">
        <v>125</v>
      </c>
      <c r="E46" t="s">
        <v>126</v>
      </c>
      <c r="F46">
        <v>3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0</v>
      </c>
      <c r="L46">
        <f>F46*K46</f>
        <v>0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1</v>
      </c>
      <c r="AM46">
        <f>F46*AE46</f>
        <v>0</v>
      </c>
      <c r="AN46">
        <f>F46*AF46</f>
        <v>0</v>
      </c>
      <c r="AO46" t="s">
        <v>122</v>
      </c>
      <c r="AP46" t="s">
        <v>107</v>
      </c>
      <c r="AQ46" s="11" t="s">
        <v>49</v>
      </c>
    </row>
    <row r="47" spans="1:43" x14ac:dyDescent="0.25">
      <c r="A47" s="2" t="s">
        <v>93</v>
      </c>
      <c r="B47" s="1" t="s">
        <v>38</v>
      </c>
      <c r="C47" s="1" t="s">
        <v>127</v>
      </c>
      <c r="D47" t="s">
        <v>128</v>
      </c>
      <c r="E47" t="s">
        <v>126</v>
      </c>
      <c r="F47">
        <v>119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122</v>
      </c>
      <c r="AP47" t="s">
        <v>107</v>
      </c>
      <c r="AQ47" s="11" t="s">
        <v>49</v>
      </c>
    </row>
    <row r="48" spans="1:43" ht="12.75" customHeight="1" x14ac:dyDescent="0.25">
      <c r="C48" s="12" t="s">
        <v>55</v>
      </c>
      <c r="D48" s="35" t="s">
        <v>129</v>
      </c>
      <c r="E48" s="35"/>
      <c r="F48" s="35"/>
      <c r="G48" s="35"/>
      <c r="H48" s="35"/>
      <c r="I48" s="35"/>
      <c r="J48" s="35"/>
      <c r="K48" s="35"/>
      <c r="L48" s="35"/>
      <c r="M48" s="35"/>
    </row>
    <row r="49" spans="1:43" x14ac:dyDescent="0.25">
      <c r="A49" s="2" t="s">
        <v>130</v>
      </c>
      <c r="B49" s="1" t="s">
        <v>38</v>
      </c>
      <c r="C49" s="1" t="s">
        <v>131</v>
      </c>
      <c r="D49" t="s">
        <v>132</v>
      </c>
      <c r="E49" t="s">
        <v>126</v>
      </c>
      <c r="F49">
        <v>3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122</v>
      </c>
      <c r="AP49" t="s">
        <v>107</v>
      </c>
      <c r="AQ49" s="11" t="s">
        <v>49</v>
      </c>
    </row>
    <row r="50" spans="1:43" x14ac:dyDescent="0.25">
      <c r="A50" s="2" t="s">
        <v>133</v>
      </c>
      <c r="B50" s="1" t="s">
        <v>38</v>
      </c>
      <c r="C50" s="1" t="s">
        <v>134</v>
      </c>
      <c r="D50" t="s">
        <v>135</v>
      </c>
      <c r="E50" t="s">
        <v>136</v>
      </c>
      <c r="F50">
        <v>0.18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122</v>
      </c>
      <c r="AP50" t="s">
        <v>107</v>
      </c>
      <c r="AQ50" s="11" t="s">
        <v>49</v>
      </c>
    </row>
    <row r="51" spans="1:43" x14ac:dyDescent="0.25">
      <c r="A51" s="2" t="s">
        <v>137</v>
      </c>
      <c r="B51" s="1" t="s">
        <v>38</v>
      </c>
      <c r="C51" s="1" t="s">
        <v>138</v>
      </c>
      <c r="D51" t="s">
        <v>139</v>
      </c>
      <c r="E51" t="s">
        <v>136</v>
      </c>
      <c r="F51">
        <v>1.06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122</v>
      </c>
      <c r="AP51" t="s">
        <v>107</v>
      </c>
      <c r="AQ51" s="11" t="s">
        <v>49</v>
      </c>
    </row>
    <row r="52" spans="1:43" x14ac:dyDescent="0.25">
      <c r="A52" s="2" t="s">
        <v>140</v>
      </c>
      <c r="B52" s="1" t="s">
        <v>38</v>
      </c>
      <c r="C52" s="1" t="s">
        <v>141</v>
      </c>
      <c r="D52" t="s">
        <v>142</v>
      </c>
      <c r="E52" t="s">
        <v>45</v>
      </c>
      <c r="F52">
        <v>53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122</v>
      </c>
      <c r="AP52" t="s">
        <v>107</v>
      </c>
      <c r="AQ52" s="11" t="s">
        <v>49</v>
      </c>
    </row>
    <row r="53" spans="1:43" ht="25.5" customHeight="1" x14ac:dyDescent="0.25">
      <c r="C53" s="12" t="s">
        <v>55</v>
      </c>
      <c r="D53" s="35" t="s">
        <v>143</v>
      </c>
      <c r="E53" s="35"/>
      <c r="F53" s="35"/>
      <c r="G53" s="35"/>
      <c r="H53" s="35"/>
      <c r="I53" s="35"/>
      <c r="J53" s="35"/>
      <c r="K53" s="35"/>
      <c r="L53" s="35"/>
      <c r="M53" s="35"/>
    </row>
    <row r="54" spans="1:43" x14ac:dyDescent="0.25">
      <c r="A54" s="2" t="s">
        <v>144</v>
      </c>
      <c r="B54" s="1" t="s">
        <v>38</v>
      </c>
      <c r="C54" s="1" t="s">
        <v>145</v>
      </c>
      <c r="D54" t="s">
        <v>146</v>
      </c>
      <c r="E54" t="s">
        <v>126</v>
      </c>
      <c r="F54">
        <v>3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122</v>
      </c>
      <c r="AP54" t="s">
        <v>107</v>
      </c>
      <c r="AQ54" s="11" t="s">
        <v>49</v>
      </c>
    </row>
    <row r="55" spans="1:43" ht="38.25" customHeight="1" x14ac:dyDescent="0.25">
      <c r="C55" s="12" t="s">
        <v>55</v>
      </c>
      <c r="D55" s="35" t="s">
        <v>147</v>
      </c>
      <c r="E55" s="35"/>
      <c r="F55" s="35"/>
      <c r="G55" s="35"/>
      <c r="H55" s="35"/>
      <c r="I55" s="35"/>
      <c r="J55" s="35"/>
      <c r="K55" s="35"/>
      <c r="L55" s="35"/>
      <c r="M55" s="35"/>
    </row>
    <row r="56" spans="1:43" x14ac:dyDescent="0.25">
      <c r="A56" s="13"/>
      <c r="B56" s="14" t="s">
        <v>38</v>
      </c>
      <c r="C56" s="14"/>
      <c r="D56" s="11" t="s">
        <v>148</v>
      </c>
      <c r="E56" s="11"/>
      <c r="F56" s="11"/>
      <c r="G56" s="11"/>
      <c r="H56" s="11">
        <f>SUM(H57:H78)</f>
        <v>0</v>
      </c>
      <c r="I56" s="11">
        <f>SUM(I57:I78)</f>
        <v>0</v>
      </c>
      <c r="J56" s="11">
        <f>H56+I56</f>
        <v>0</v>
      </c>
      <c r="K56" s="11"/>
      <c r="L56" s="11">
        <f>SUM(L57:L78)</f>
        <v>2.3034400000000003E-2</v>
      </c>
      <c r="M56" s="11"/>
      <c r="P56" s="11">
        <f>IF(Q56="PR",J56,SUM(O57:O78))</f>
        <v>0</v>
      </c>
      <c r="Q56" s="11" t="s">
        <v>149</v>
      </c>
      <c r="R56" s="11">
        <f>IF(Q56="HS",H56,0)</f>
        <v>0</v>
      </c>
      <c r="S56" s="11">
        <f>IF(Q56="HS",I56-P56,0)</f>
        <v>0</v>
      </c>
      <c r="T56" s="11">
        <f>IF(Q56="PS",H56,0)</f>
        <v>0</v>
      </c>
      <c r="U56" s="11">
        <f>IF(Q56="PS",I56-P56,0)</f>
        <v>0</v>
      </c>
      <c r="V56" s="11">
        <f>IF(Q56="MP",H56,0)</f>
        <v>0</v>
      </c>
      <c r="W56" s="11">
        <f>IF(Q56="MP",I56-P56,0)</f>
        <v>0</v>
      </c>
      <c r="X56" s="11">
        <f>IF(Q56="OM",H56,0)</f>
        <v>0</v>
      </c>
      <c r="Y56" s="11" t="s">
        <v>150</v>
      </c>
      <c r="AI56">
        <f>SUM(Z57:Z78)</f>
        <v>0</v>
      </c>
      <c r="AJ56">
        <f>SUM(AA57:AA78)</f>
        <v>0</v>
      </c>
      <c r="AK56">
        <f>SUM(AB57:AB78)</f>
        <v>0</v>
      </c>
    </row>
    <row r="57" spans="1:43" x14ac:dyDescent="0.25">
      <c r="A57" s="2" t="s">
        <v>151</v>
      </c>
      <c r="B57" s="1" t="s">
        <v>38</v>
      </c>
      <c r="C57" s="1" t="s">
        <v>152</v>
      </c>
      <c r="D57" t="s">
        <v>153</v>
      </c>
      <c r="E57" t="s">
        <v>154</v>
      </c>
      <c r="F57">
        <v>14.64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1E-3</v>
      </c>
      <c r="L57">
        <f>F57*K57</f>
        <v>1.464E-2</v>
      </c>
      <c r="M57" t="s">
        <v>46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1</v>
      </c>
      <c r="AM57">
        <f>F57*AE57</f>
        <v>0</v>
      </c>
      <c r="AN57">
        <f>F57*AF57</f>
        <v>0</v>
      </c>
      <c r="AO57" t="s">
        <v>155</v>
      </c>
      <c r="AP57" t="s">
        <v>156</v>
      </c>
      <c r="AQ57" s="11" t="s">
        <v>49</v>
      </c>
    </row>
    <row r="58" spans="1:43" ht="12.75" customHeight="1" x14ac:dyDescent="0.25">
      <c r="C58" s="12" t="s">
        <v>50</v>
      </c>
      <c r="D58" s="35" t="s">
        <v>157</v>
      </c>
      <c r="E58" s="35"/>
      <c r="F58" s="35"/>
      <c r="G58" s="35"/>
      <c r="H58" s="35"/>
      <c r="I58" s="35"/>
      <c r="J58" s="35"/>
      <c r="K58" s="35"/>
      <c r="L58" s="35"/>
      <c r="M58" s="35"/>
    </row>
    <row r="59" spans="1:43" ht="12.75" customHeight="1" x14ac:dyDescent="0.25">
      <c r="C59" s="12" t="s">
        <v>55</v>
      </c>
      <c r="D59" s="35" t="s">
        <v>158</v>
      </c>
      <c r="E59" s="35"/>
      <c r="F59" s="35"/>
      <c r="G59" s="35"/>
      <c r="H59" s="35"/>
      <c r="I59" s="35"/>
      <c r="J59" s="35"/>
      <c r="K59" s="35"/>
      <c r="L59" s="35"/>
      <c r="M59" s="35"/>
    </row>
    <row r="60" spans="1:43" x14ac:dyDescent="0.25">
      <c r="A60" s="2" t="s">
        <v>159</v>
      </c>
      <c r="B60" s="1" t="s">
        <v>38</v>
      </c>
      <c r="C60" s="1" t="s">
        <v>160</v>
      </c>
      <c r="D60" t="s">
        <v>161</v>
      </c>
      <c r="E60" t="s">
        <v>154</v>
      </c>
      <c r="F60">
        <v>8.3000000000000007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1E-3</v>
      </c>
      <c r="L60">
        <f>F60*K60</f>
        <v>8.3000000000000001E-3</v>
      </c>
      <c r="M60" t="s">
        <v>46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21</v>
      </c>
      <c r="AE60">
        <f>G60*AG60</f>
        <v>0</v>
      </c>
      <c r="AF60">
        <f>G60*(1-AG60)</f>
        <v>0</v>
      </c>
      <c r="AG60">
        <v>1</v>
      </c>
      <c r="AM60">
        <f>F60*AE60</f>
        <v>0</v>
      </c>
      <c r="AN60">
        <f>F60*AF60</f>
        <v>0</v>
      </c>
      <c r="AO60" t="s">
        <v>155</v>
      </c>
      <c r="AP60" t="s">
        <v>156</v>
      </c>
      <c r="AQ60" s="11" t="s">
        <v>49</v>
      </c>
    </row>
    <row r="61" spans="1:43" ht="25.5" customHeight="1" x14ac:dyDescent="0.25">
      <c r="C61" s="12" t="s">
        <v>50</v>
      </c>
      <c r="D61" s="35" t="s">
        <v>162</v>
      </c>
      <c r="E61" s="35"/>
      <c r="F61" s="35"/>
      <c r="G61" s="35"/>
      <c r="H61" s="35"/>
      <c r="I61" s="35"/>
      <c r="J61" s="35"/>
      <c r="K61" s="35"/>
      <c r="L61" s="35"/>
      <c r="M61" s="35"/>
    </row>
    <row r="62" spans="1:43" ht="12.75" customHeight="1" x14ac:dyDescent="0.25">
      <c r="C62" s="12" t="s">
        <v>55</v>
      </c>
      <c r="D62" s="35" t="s">
        <v>163</v>
      </c>
      <c r="E62" s="35"/>
      <c r="F62" s="35"/>
      <c r="G62" s="35"/>
      <c r="H62" s="35"/>
      <c r="I62" s="35"/>
      <c r="J62" s="35"/>
      <c r="K62" s="35"/>
      <c r="L62" s="35"/>
      <c r="M62" s="35"/>
    </row>
    <row r="63" spans="1:43" x14ac:dyDescent="0.25">
      <c r="A63" s="2" t="s">
        <v>164</v>
      </c>
      <c r="B63" s="1" t="s">
        <v>38</v>
      </c>
      <c r="C63" s="1" t="s">
        <v>165</v>
      </c>
      <c r="D63" t="s">
        <v>166</v>
      </c>
      <c r="E63" t="s">
        <v>167</v>
      </c>
      <c r="F63">
        <v>9.4399999999999998E-2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1E-3</v>
      </c>
      <c r="L63">
        <f>F63*K63</f>
        <v>9.4400000000000004E-5</v>
      </c>
      <c r="M63" t="s">
        <v>46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21</v>
      </c>
      <c r="AE63">
        <f>G63*AG63</f>
        <v>0</v>
      </c>
      <c r="AF63">
        <f>G63*(1-AG63)</f>
        <v>0</v>
      </c>
      <c r="AG63">
        <v>1</v>
      </c>
      <c r="AM63">
        <f>F63*AE63</f>
        <v>0</v>
      </c>
      <c r="AN63">
        <f>F63*AF63</f>
        <v>0</v>
      </c>
      <c r="AO63" t="s">
        <v>155</v>
      </c>
      <c r="AP63" t="s">
        <v>156</v>
      </c>
      <c r="AQ63" s="11" t="s">
        <v>49</v>
      </c>
    </row>
    <row r="64" spans="1:43" ht="12.75" customHeight="1" x14ac:dyDescent="0.25">
      <c r="C64" s="12" t="s">
        <v>55</v>
      </c>
      <c r="D64" s="35" t="s">
        <v>168</v>
      </c>
      <c r="E64" s="35"/>
      <c r="F64" s="35"/>
      <c r="G64" s="35"/>
      <c r="H64" s="35"/>
      <c r="I64" s="35"/>
      <c r="J64" s="35"/>
      <c r="K64" s="35"/>
      <c r="L64" s="35"/>
      <c r="M64" s="35"/>
    </row>
    <row r="65" spans="1:43" x14ac:dyDescent="0.25">
      <c r="A65" s="2" t="s">
        <v>169</v>
      </c>
      <c r="B65" s="1" t="s">
        <v>38</v>
      </c>
      <c r="C65" s="1" t="s">
        <v>170</v>
      </c>
      <c r="D65" t="s">
        <v>171</v>
      </c>
      <c r="E65" t="s">
        <v>126</v>
      </c>
      <c r="F65">
        <v>20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0</v>
      </c>
      <c r="L65">
        <f>F65*K65</f>
        <v>0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21</v>
      </c>
      <c r="AE65">
        <f>G65*AG65</f>
        <v>0</v>
      </c>
      <c r="AF65">
        <f>G65*(1-AG65)</f>
        <v>0</v>
      </c>
      <c r="AG65">
        <v>1</v>
      </c>
      <c r="AM65">
        <f>F65*AE65</f>
        <v>0</v>
      </c>
      <c r="AN65">
        <f>F65*AF65</f>
        <v>0</v>
      </c>
      <c r="AO65" t="s">
        <v>155</v>
      </c>
      <c r="AP65" t="s">
        <v>156</v>
      </c>
      <c r="AQ65" s="11" t="s">
        <v>49</v>
      </c>
    </row>
    <row r="66" spans="1:43" x14ac:dyDescent="0.25">
      <c r="A66" s="2" t="s">
        <v>172</v>
      </c>
      <c r="B66" s="1" t="s">
        <v>38</v>
      </c>
      <c r="C66" s="1" t="s">
        <v>173</v>
      </c>
      <c r="D66" t="s">
        <v>174</v>
      </c>
      <c r="E66" t="s">
        <v>126</v>
      </c>
      <c r="F66">
        <v>6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</v>
      </c>
      <c r="L66">
        <f>F66*K66</f>
        <v>0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1</v>
      </c>
      <c r="AM66">
        <f>F66*AE66</f>
        <v>0</v>
      </c>
      <c r="AN66">
        <f>F66*AF66</f>
        <v>0</v>
      </c>
      <c r="AO66" t="s">
        <v>155</v>
      </c>
      <c r="AP66" t="s">
        <v>156</v>
      </c>
      <c r="AQ66" s="11" t="s">
        <v>49</v>
      </c>
    </row>
    <row r="67" spans="1:43" x14ac:dyDescent="0.25">
      <c r="A67" s="2" t="s">
        <v>175</v>
      </c>
      <c r="B67" s="1" t="s">
        <v>38</v>
      </c>
      <c r="C67" s="1" t="s">
        <v>176</v>
      </c>
      <c r="D67" t="s">
        <v>177</v>
      </c>
      <c r="E67" t="s">
        <v>126</v>
      </c>
      <c r="F67">
        <v>90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21</v>
      </c>
      <c r="AE67">
        <f>G67*AG67</f>
        <v>0</v>
      </c>
      <c r="AF67">
        <f>G67*(1-AG67)</f>
        <v>0</v>
      </c>
      <c r="AG67">
        <v>1</v>
      </c>
      <c r="AM67">
        <f>F67*AE67</f>
        <v>0</v>
      </c>
      <c r="AN67">
        <f>F67*AF67</f>
        <v>0</v>
      </c>
      <c r="AO67" t="s">
        <v>155</v>
      </c>
      <c r="AP67" t="s">
        <v>156</v>
      </c>
      <c r="AQ67" s="11" t="s">
        <v>49</v>
      </c>
    </row>
    <row r="68" spans="1:43" x14ac:dyDescent="0.25">
      <c r="A68" s="2" t="s">
        <v>178</v>
      </c>
      <c r="B68" s="1" t="s">
        <v>38</v>
      </c>
      <c r="C68" s="1" t="s">
        <v>179</v>
      </c>
      <c r="D68" t="s">
        <v>180</v>
      </c>
      <c r="E68" t="s">
        <v>126</v>
      </c>
      <c r="F68">
        <v>241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1</v>
      </c>
      <c r="AM68">
        <f>F68*AE68</f>
        <v>0</v>
      </c>
      <c r="AN68">
        <f>F68*AF68</f>
        <v>0</v>
      </c>
      <c r="AO68" t="s">
        <v>155</v>
      </c>
      <c r="AP68" t="s">
        <v>156</v>
      </c>
      <c r="AQ68" s="11" t="s">
        <v>49</v>
      </c>
    </row>
    <row r="69" spans="1:43" ht="12.75" customHeight="1" x14ac:dyDescent="0.25">
      <c r="C69" s="12" t="s">
        <v>55</v>
      </c>
      <c r="D69" s="35" t="s">
        <v>181</v>
      </c>
      <c r="E69" s="35"/>
      <c r="F69" s="35"/>
      <c r="G69" s="35"/>
      <c r="H69" s="35"/>
      <c r="I69" s="35"/>
      <c r="J69" s="35"/>
      <c r="K69" s="35"/>
      <c r="L69" s="35"/>
      <c r="M69" s="35"/>
    </row>
    <row r="70" spans="1:43" x14ac:dyDescent="0.25">
      <c r="A70" s="2" t="s">
        <v>182</v>
      </c>
      <c r="B70" s="1" t="s">
        <v>38</v>
      </c>
      <c r="C70" s="1" t="s">
        <v>183</v>
      </c>
      <c r="D70" t="s">
        <v>184</v>
      </c>
      <c r="E70" t="s">
        <v>126</v>
      </c>
      <c r="F70">
        <v>9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0</v>
      </c>
      <c r="L70">
        <f>F70*K70</f>
        <v>0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21</v>
      </c>
      <c r="AE70">
        <f>G70*AG70</f>
        <v>0</v>
      </c>
      <c r="AF70">
        <f>G70*(1-AG70)</f>
        <v>0</v>
      </c>
      <c r="AG70">
        <v>1</v>
      </c>
      <c r="AM70">
        <f>F70*AE70</f>
        <v>0</v>
      </c>
      <c r="AN70">
        <f>F70*AF70</f>
        <v>0</v>
      </c>
      <c r="AO70" t="s">
        <v>155</v>
      </c>
      <c r="AP70" t="s">
        <v>156</v>
      </c>
      <c r="AQ70" s="11" t="s">
        <v>49</v>
      </c>
    </row>
    <row r="71" spans="1:43" ht="12.75" customHeight="1" x14ac:dyDescent="0.25">
      <c r="C71" s="12" t="s">
        <v>55</v>
      </c>
      <c r="D71" s="35" t="s">
        <v>185</v>
      </c>
      <c r="E71" s="35"/>
      <c r="F71" s="35"/>
      <c r="G71" s="35"/>
      <c r="H71" s="35"/>
      <c r="I71" s="35"/>
      <c r="J71" s="35"/>
      <c r="K71" s="35"/>
      <c r="L71" s="35"/>
      <c r="M71" s="35"/>
    </row>
    <row r="72" spans="1:43" x14ac:dyDescent="0.25">
      <c r="A72" s="2" t="s">
        <v>186</v>
      </c>
      <c r="B72" s="1" t="s">
        <v>38</v>
      </c>
      <c r="C72" s="1" t="s">
        <v>187</v>
      </c>
      <c r="D72" t="s">
        <v>188</v>
      </c>
      <c r="E72" t="s">
        <v>126</v>
      </c>
      <c r="F72">
        <v>9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0</v>
      </c>
      <c r="L72">
        <f>F72*K72</f>
        <v>0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21</v>
      </c>
      <c r="AE72">
        <f>G72*AG72</f>
        <v>0</v>
      </c>
      <c r="AF72">
        <f>G72*(1-AG72)</f>
        <v>0</v>
      </c>
      <c r="AG72">
        <v>1</v>
      </c>
      <c r="AM72">
        <f>F72*AE72</f>
        <v>0</v>
      </c>
      <c r="AN72">
        <f>F72*AF72</f>
        <v>0</v>
      </c>
      <c r="AO72" t="s">
        <v>155</v>
      </c>
      <c r="AP72" t="s">
        <v>156</v>
      </c>
      <c r="AQ72" s="11" t="s">
        <v>49</v>
      </c>
    </row>
    <row r="73" spans="1:43" ht="12.75" customHeight="1" x14ac:dyDescent="0.25">
      <c r="C73" s="12" t="s">
        <v>55</v>
      </c>
      <c r="D73" s="35" t="s">
        <v>189</v>
      </c>
      <c r="E73" s="35"/>
      <c r="F73" s="35"/>
      <c r="G73" s="35"/>
      <c r="H73" s="35"/>
      <c r="I73" s="35"/>
      <c r="J73" s="35"/>
      <c r="K73" s="35"/>
      <c r="L73" s="35"/>
      <c r="M73" s="35"/>
    </row>
    <row r="74" spans="1:43" x14ac:dyDescent="0.25">
      <c r="A74" s="2" t="s">
        <v>190</v>
      </c>
      <c r="B74" s="1" t="s">
        <v>38</v>
      </c>
      <c r="C74" s="1" t="s">
        <v>191</v>
      </c>
      <c r="D74" t="s">
        <v>192</v>
      </c>
      <c r="E74" t="s">
        <v>126</v>
      </c>
      <c r="F74">
        <v>3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0</v>
      </c>
      <c r="L74">
        <f>F74*K74</f>
        <v>0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21</v>
      </c>
      <c r="AE74">
        <f>G74*AG74</f>
        <v>0</v>
      </c>
      <c r="AF74">
        <f>G74*(1-AG74)</f>
        <v>0</v>
      </c>
      <c r="AG74">
        <v>1</v>
      </c>
      <c r="AM74">
        <f>F74*AE74</f>
        <v>0</v>
      </c>
      <c r="AN74">
        <f>F74*AF74</f>
        <v>0</v>
      </c>
      <c r="AO74" t="s">
        <v>155</v>
      </c>
      <c r="AP74" t="s">
        <v>156</v>
      </c>
      <c r="AQ74" s="11" t="s">
        <v>49</v>
      </c>
    </row>
    <row r="75" spans="1:43" ht="12.75" customHeight="1" x14ac:dyDescent="0.25">
      <c r="C75" s="12" t="s">
        <v>55</v>
      </c>
      <c r="D75" s="35" t="s">
        <v>193</v>
      </c>
      <c r="E75" s="35"/>
      <c r="F75" s="35"/>
      <c r="G75" s="35"/>
      <c r="H75" s="35"/>
      <c r="I75" s="35"/>
      <c r="J75" s="35"/>
      <c r="K75" s="35"/>
      <c r="L75" s="35"/>
      <c r="M75" s="35"/>
    </row>
    <row r="76" spans="1:43" x14ac:dyDescent="0.25">
      <c r="A76" s="2" t="s">
        <v>194</v>
      </c>
      <c r="B76" s="1" t="s">
        <v>38</v>
      </c>
      <c r="C76" s="1" t="s">
        <v>195</v>
      </c>
      <c r="D76" t="s">
        <v>196</v>
      </c>
      <c r="E76" t="s">
        <v>126</v>
      </c>
      <c r="F76">
        <v>3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</v>
      </c>
      <c r="L76">
        <f>F76*K76</f>
        <v>0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21</v>
      </c>
      <c r="AE76">
        <f>G76*AG76</f>
        <v>0</v>
      </c>
      <c r="AF76">
        <f>G76*(1-AG76)</f>
        <v>0</v>
      </c>
      <c r="AG76">
        <v>1</v>
      </c>
      <c r="AM76">
        <f>F76*AE76</f>
        <v>0</v>
      </c>
      <c r="AN76">
        <f>F76*AF76</f>
        <v>0</v>
      </c>
      <c r="AO76" t="s">
        <v>155</v>
      </c>
      <c r="AP76" t="s">
        <v>156</v>
      </c>
      <c r="AQ76" s="11" t="s">
        <v>49</v>
      </c>
    </row>
    <row r="77" spans="1:43" x14ac:dyDescent="0.25">
      <c r="A77" s="2" t="s">
        <v>197</v>
      </c>
      <c r="B77" s="1" t="s">
        <v>38</v>
      </c>
      <c r="C77" s="1" t="s">
        <v>198</v>
      </c>
      <c r="D77" t="s">
        <v>199</v>
      </c>
      <c r="E77" t="s">
        <v>136</v>
      </c>
      <c r="F77">
        <v>5.6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0</v>
      </c>
      <c r="L77">
        <f>F77*K77</f>
        <v>0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155</v>
      </c>
      <c r="AP77" t="s">
        <v>156</v>
      </c>
      <c r="AQ77" s="11" t="s">
        <v>49</v>
      </c>
    </row>
    <row r="78" spans="1:43" x14ac:dyDescent="0.25">
      <c r="A78" s="2" t="s">
        <v>200</v>
      </c>
      <c r="B78" s="1" t="s">
        <v>38</v>
      </c>
      <c r="C78" s="1" t="s">
        <v>201</v>
      </c>
      <c r="D78" t="s">
        <v>202</v>
      </c>
      <c r="E78" t="s">
        <v>126</v>
      </c>
      <c r="F78">
        <v>3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0</v>
      </c>
      <c r="L78">
        <f>F78*K78</f>
        <v>0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21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155</v>
      </c>
      <c r="AP78" t="s">
        <v>156</v>
      </c>
      <c r="AQ78" s="11" t="s">
        <v>49</v>
      </c>
    </row>
    <row r="79" spans="1:43" ht="12.75" customHeight="1" x14ac:dyDescent="0.25">
      <c r="C79" s="12" t="s">
        <v>55</v>
      </c>
      <c r="D79" s="35" t="s">
        <v>203</v>
      </c>
      <c r="E79" s="35"/>
      <c r="F79" s="35"/>
      <c r="G79" s="35"/>
      <c r="H79" s="35"/>
      <c r="I79" s="35"/>
      <c r="J79" s="35"/>
      <c r="K79" s="35"/>
      <c r="L79" s="35"/>
      <c r="M79" s="35"/>
    </row>
    <row r="80" spans="1:43" x14ac:dyDescent="0.25">
      <c r="A80" s="15"/>
      <c r="B80" s="16"/>
      <c r="C80" s="16"/>
      <c r="D80" s="17"/>
      <c r="E80" s="17"/>
      <c r="F80" s="17"/>
      <c r="G80" s="17"/>
      <c r="H80" s="36" t="s">
        <v>204</v>
      </c>
      <c r="I80" s="36"/>
      <c r="J80" s="17">
        <f>J9+J33+J36+J39+J41+J43+J56</f>
        <v>0</v>
      </c>
      <c r="K80" s="17"/>
      <c r="L80" s="17"/>
      <c r="M80" s="17"/>
    </row>
    <row r="81" spans="1:13" x14ac:dyDescent="0.25">
      <c r="A81" s="18" t="s">
        <v>55</v>
      </c>
    </row>
    <row r="82" spans="1:13" ht="0" hidden="1" customHeight="1" x14ac:dyDescent="0.25">
      <c r="A82" s="37"/>
      <c r="B82" s="38"/>
      <c r="C82" s="38"/>
      <c r="D82" s="39"/>
      <c r="E82" s="39"/>
      <c r="F82" s="39"/>
      <c r="G82" s="39"/>
      <c r="H82" s="39"/>
      <c r="I82" s="39"/>
      <c r="J82" s="39"/>
      <c r="K82" s="39"/>
      <c r="L82" s="39"/>
      <c r="M82" s="39"/>
    </row>
  </sheetData>
  <sheetProtection formatCells="0" formatColumns="0" formatRows="0" insertColumns="0" insertRows="0" insertHyperlinks="0" deleteColumns="0" deleteRows="0" sort="0" autoFilter="0" pivotTables="0"/>
  <mergeCells count="55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6:M16"/>
    <mergeCell ref="D18:M18"/>
    <mergeCell ref="D20:M20"/>
    <mergeCell ref="D22:M22"/>
    <mergeCell ref="D24:M24"/>
    <mergeCell ref="D26:M26"/>
    <mergeCell ref="D28:M28"/>
    <mergeCell ref="D30:M30"/>
    <mergeCell ref="D32:M32"/>
    <mergeCell ref="D35:M35"/>
    <mergeCell ref="D38:M38"/>
    <mergeCell ref="D45:M45"/>
    <mergeCell ref="D48:M48"/>
    <mergeCell ref="D53:M53"/>
    <mergeCell ref="D55:M55"/>
    <mergeCell ref="D58:M58"/>
    <mergeCell ref="D59:M59"/>
    <mergeCell ref="D61:M61"/>
    <mergeCell ref="D75:M75"/>
    <mergeCell ref="D79:M79"/>
    <mergeCell ref="H80:I80"/>
    <mergeCell ref="A82:M82"/>
    <mergeCell ref="D62:M62"/>
    <mergeCell ref="D64:M64"/>
    <mergeCell ref="D69:M69"/>
    <mergeCell ref="D71:M71"/>
    <mergeCell ref="D73:M73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7" workbookViewId="0">
      <selection sqref="A1:I33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3.10937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205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86" t="s">
        <v>1</v>
      </c>
      <c r="B2" s="87"/>
      <c r="C2" s="34" t="s">
        <v>243</v>
      </c>
      <c r="D2" s="20"/>
      <c r="E2" s="20" t="s">
        <v>3</v>
      </c>
      <c r="F2" s="20"/>
      <c r="G2" s="20"/>
      <c r="H2" s="20" t="s">
        <v>206</v>
      </c>
      <c r="I2" s="22"/>
    </row>
    <row r="3" spans="1:9" ht="25.5" customHeight="1" x14ac:dyDescent="0.25">
      <c r="A3" s="88" t="s">
        <v>4</v>
      </c>
      <c r="B3" s="38"/>
      <c r="C3" s="1" t="s">
        <v>5</v>
      </c>
      <c r="D3" s="1"/>
      <c r="E3" s="1" t="s">
        <v>7</v>
      </c>
      <c r="F3" s="1"/>
      <c r="G3" s="1"/>
      <c r="H3" s="1" t="s">
        <v>206</v>
      </c>
      <c r="I3" s="23"/>
    </row>
    <row r="4" spans="1:9" ht="25.5" customHeight="1" x14ac:dyDescent="0.25">
      <c r="A4" s="88" t="s">
        <v>8</v>
      </c>
      <c r="B4" s="38"/>
      <c r="C4" s="33" t="s">
        <v>244</v>
      </c>
      <c r="D4" s="1"/>
      <c r="E4" s="1" t="s">
        <v>10</v>
      </c>
      <c r="F4" s="1"/>
      <c r="G4" s="1"/>
      <c r="H4" s="1" t="s">
        <v>206</v>
      </c>
      <c r="I4" s="23"/>
    </row>
    <row r="5" spans="1:9" ht="25.5" customHeight="1" x14ac:dyDescent="0.25">
      <c r="A5" s="88" t="s">
        <v>6</v>
      </c>
      <c r="B5" s="38"/>
      <c r="C5" s="1"/>
      <c r="D5" s="1"/>
      <c r="E5" s="1" t="s">
        <v>9</v>
      </c>
      <c r="F5" s="1"/>
      <c r="G5" s="1"/>
      <c r="H5" s="1" t="s">
        <v>207</v>
      </c>
      <c r="I5" s="24">
        <v>37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208</v>
      </c>
      <c r="I6" s="25"/>
    </row>
    <row r="7" spans="1:9" ht="25.5" customHeight="1" x14ac:dyDescent="0.25">
      <c r="A7" s="83" t="s">
        <v>209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210</v>
      </c>
      <c r="B8" s="78" t="s">
        <v>211</v>
      </c>
      <c r="C8" s="79"/>
      <c r="D8" s="31" t="s">
        <v>212</v>
      </c>
      <c r="E8" s="78" t="s">
        <v>213</v>
      </c>
      <c r="F8" s="79"/>
      <c r="G8" s="31" t="s">
        <v>214</v>
      </c>
      <c r="H8" s="78" t="s">
        <v>215</v>
      </c>
      <c r="I8" s="79"/>
    </row>
    <row r="9" spans="1:9" ht="15" x14ac:dyDescent="0.25">
      <c r="A9" s="80" t="s">
        <v>216</v>
      </c>
      <c r="B9" s="27" t="s">
        <v>217</v>
      </c>
      <c r="C9" s="28">
        <f>SUM('Stavební rozpočet'!R9:R79)</f>
        <v>0</v>
      </c>
      <c r="D9" s="64" t="s">
        <v>218</v>
      </c>
      <c r="E9" s="65"/>
      <c r="F9" s="28">
        <v>0</v>
      </c>
      <c r="G9" s="64" t="s">
        <v>219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rozpočet'!S9:S79)</f>
        <v>0</v>
      </c>
      <c r="D10" s="64" t="s">
        <v>220</v>
      </c>
      <c r="E10" s="65"/>
      <c r="F10" s="28">
        <v>0</v>
      </c>
      <c r="G10" s="64" t="s">
        <v>221</v>
      </c>
      <c r="H10" s="65"/>
      <c r="I10" s="28">
        <v>0</v>
      </c>
    </row>
    <row r="11" spans="1:9" ht="15" x14ac:dyDescent="0.25">
      <c r="A11" s="80" t="s">
        <v>222</v>
      </c>
      <c r="B11" s="27" t="s">
        <v>217</v>
      </c>
      <c r="C11" s="28">
        <f>SUM('Stavební rozpočet'!T9:T79)</f>
        <v>0</v>
      </c>
      <c r="D11" s="64" t="s">
        <v>223</v>
      </c>
      <c r="E11" s="65"/>
      <c r="F11" s="28">
        <v>0</v>
      </c>
      <c r="G11" s="64" t="s">
        <v>224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rozpočet'!U9:U79)</f>
        <v>0</v>
      </c>
      <c r="D12" s="64"/>
      <c r="E12" s="65"/>
      <c r="F12" s="28">
        <v>0</v>
      </c>
      <c r="G12" s="64" t="s">
        <v>225</v>
      </c>
      <c r="H12" s="65"/>
      <c r="I12" s="28">
        <v>0</v>
      </c>
    </row>
    <row r="13" spans="1:9" ht="15" x14ac:dyDescent="0.25">
      <c r="A13" s="80" t="s">
        <v>226</v>
      </c>
      <c r="B13" s="27" t="s">
        <v>217</v>
      </c>
      <c r="C13" s="28">
        <f>SUM('Stavební rozpočet'!V9:V79)</f>
        <v>0</v>
      </c>
      <c r="D13" s="64"/>
      <c r="E13" s="65"/>
      <c r="F13" s="28">
        <v>0</v>
      </c>
      <c r="G13" s="64" t="s">
        <v>227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rozpočet'!W9:W79)</f>
        <v>0</v>
      </c>
      <c r="D14" s="64"/>
      <c r="E14" s="65"/>
      <c r="F14" s="28">
        <v>0</v>
      </c>
      <c r="G14" s="64" t="s">
        <v>228</v>
      </c>
      <c r="H14" s="65"/>
      <c r="I14" s="28">
        <v>0</v>
      </c>
    </row>
    <row r="15" spans="1:9" ht="15.6" x14ac:dyDescent="0.25">
      <c r="A15" s="76" t="s">
        <v>148</v>
      </c>
      <c r="B15" s="65"/>
      <c r="C15" s="28">
        <f>SUM('Stavební rozpočet'!X9:X79)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229</v>
      </c>
      <c r="B16" s="65"/>
      <c r="C16" s="28">
        <f>SUM('Stavební rozpočet'!P9:P79)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230</v>
      </c>
      <c r="B17" s="65"/>
      <c r="C17" s="28">
        <f>SUM(C9:C16)</f>
        <v>0</v>
      </c>
      <c r="D17" s="76" t="s">
        <v>231</v>
      </c>
      <c r="E17" s="77"/>
      <c r="F17" s="28">
        <f>SUM(F9:F16)</f>
        <v>0</v>
      </c>
      <c r="G17" s="76" t="s">
        <v>232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233</v>
      </c>
      <c r="E18" s="77"/>
      <c r="F18" s="28">
        <v>0</v>
      </c>
      <c r="G18" s="76" t="s">
        <v>234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235</v>
      </c>
      <c r="B22" s="67"/>
      <c r="C22" s="29">
        <f>SUM('Stavební rozpočet'!Z10:Z79)*(1-C18/100)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236</v>
      </c>
      <c r="B23" s="67"/>
      <c r="C23" s="29">
        <f>SUM('Stavební rozpočet'!AA10:AA79)*(1-C18/100)</f>
        <v>0</v>
      </c>
      <c r="D23" s="66" t="s">
        <v>237</v>
      </c>
      <c r="E23" s="67"/>
      <c r="F23" s="29">
        <f>ROUND(C23*(15/100),2)</f>
        <v>0</v>
      </c>
      <c r="G23" s="66" t="s">
        <v>238</v>
      </c>
      <c r="H23" s="67"/>
      <c r="I23" s="29">
        <f>SUM(C22:C24)</f>
        <v>0</v>
      </c>
    </row>
    <row r="24" spans="1:9" ht="15.6" x14ac:dyDescent="0.25">
      <c r="A24" s="66" t="s">
        <v>239</v>
      </c>
      <c r="B24" s="67"/>
      <c r="C24" s="29">
        <f>SUM('Stavební rozpočet'!AB10:AB79)*(1-C18/100)+(F17+I17+F18+I18+I19+I20)</f>
        <v>0</v>
      </c>
      <c r="D24" s="66" t="s">
        <v>240</v>
      </c>
      <c r="E24" s="67"/>
      <c r="F24" s="29">
        <f>ROUND(C24*(21/100),2)</f>
        <v>0</v>
      </c>
      <c r="G24" s="66" t="s">
        <v>241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242</v>
      </c>
      <c r="B30" s="74"/>
      <c r="C30" s="75"/>
      <c r="D30" s="73" t="s">
        <v>242</v>
      </c>
      <c r="E30" s="74"/>
      <c r="F30" s="75"/>
      <c r="G30" s="73" t="s">
        <v>242</v>
      </c>
      <c r="H30" s="74"/>
      <c r="I30" s="75"/>
    </row>
    <row r="31" spans="1:9" ht="15" x14ac:dyDescent="0.25">
      <c r="A31" s="32" t="s">
        <v>55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III_UL. LUHAČOVSKÁ</dc:title>
  <dc:subject/>
  <dc:creator>Verlag Dashőfer, s.r.o.</dc:creator>
  <cp:keywords/>
  <dc:description/>
  <cp:lastModifiedBy>Štěpančíková Taťána, Ing.</cp:lastModifiedBy>
  <cp:lastPrinted>2023-10-24T12:14:39Z</cp:lastPrinted>
  <dcterms:created xsi:type="dcterms:W3CDTF">2023-08-22T12:36:22Z</dcterms:created>
  <dcterms:modified xsi:type="dcterms:W3CDTF">2024-07-25T09:07:03Z</dcterms:modified>
  <cp:category/>
</cp:coreProperties>
</file>